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168" windowWidth="20376" windowHeight="12720" tabRatio="699"/>
  </bookViews>
  <sheets>
    <sheet name="Cooper statistics" sheetId="17" r:id="rId1"/>
    <sheet name="_isentrisStructSheet" sheetId="16" state="veryHidden" r:id="rId2"/>
  </sheets>
  <calcPr calcId="145621" concurrentCalc="0"/>
</workbook>
</file>

<file path=xl/calcChain.xml><?xml version="1.0" encoding="utf-8"?>
<calcChain xmlns="http://schemas.openxmlformats.org/spreadsheetml/2006/main">
  <c r="AB44" i="17" l="1"/>
  <c r="AB43" i="17"/>
  <c r="AB41" i="17"/>
  <c r="AB42" i="17"/>
  <c r="AB39" i="17"/>
  <c r="AB40" i="17"/>
  <c r="AB36" i="17"/>
  <c r="AB45" i="17"/>
  <c r="AB46" i="17"/>
  <c r="AB38" i="17"/>
  <c r="D17" i="17"/>
  <c r="E17" i="17"/>
  <c r="C17" i="17"/>
  <c r="T36" i="17"/>
  <c r="M7" i="17"/>
  <c r="N36" i="17"/>
  <c r="F39" i="17"/>
  <c r="F40" i="17"/>
  <c r="F41" i="17"/>
  <c r="F42" i="17"/>
  <c r="F43" i="17"/>
  <c r="F44" i="17"/>
  <c r="R39" i="17"/>
  <c r="R40" i="17"/>
  <c r="T39" i="17"/>
  <c r="T40" i="17"/>
  <c r="U39" i="17"/>
  <c r="U40" i="17"/>
  <c r="V39" i="17"/>
  <c r="V40" i="17"/>
  <c r="X39" i="17"/>
  <c r="X40" i="17"/>
  <c r="Y39" i="17"/>
  <c r="Y40" i="17"/>
  <c r="Z39" i="17"/>
  <c r="Z40" i="17"/>
  <c r="R41" i="17"/>
  <c r="R42" i="17"/>
  <c r="T41" i="17"/>
  <c r="T42" i="17"/>
  <c r="U41" i="17"/>
  <c r="U42" i="17"/>
  <c r="V41" i="17"/>
  <c r="V42" i="17"/>
  <c r="X41" i="17"/>
  <c r="X42" i="17"/>
  <c r="Y41" i="17"/>
  <c r="Y42" i="17"/>
  <c r="Z41" i="17"/>
  <c r="Z42" i="17"/>
  <c r="R43" i="17"/>
  <c r="T43" i="17"/>
  <c r="U43" i="17"/>
  <c r="V43" i="17"/>
  <c r="X43" i="17"/>
  <c r="Y43" i="17"/>
  <c r="Z43" i="17"/>
  <c r="R44" i="17"/>
  <c r="T44" i="17"/>
  <c r="U44" i="17"/>
  <c r="V44" i="17"/>
  <c r="X44" i="17"/>
  <c r="Y44" i="17"/>
  <c r="Z44" i="17"/>
  <c r="N39" i="17"/>
  <c r="N40" i="17"/>
  <c r="N41" i="17"/>
  <c r="N42" i="17"/>
  <c r="N43" i="17"/>
  <c r="N44" i="17"/>
  <c r="J39" i="17"/>
  <c r="J40" i="17"/>
  <c r="J41" i="17"/>
  <c r="J42" i="17"/>
  <c r="J43" i="17"/>
  <c r="J44" i="17"/>
  <c r="E36" i="17"/>
  <c r="E38" i="17"/>
  <c r="F36" i="17"/>
  <c r="F38" i="17"/>
  <c r="H36" i="17"/>
  <c r="I36" i="17"/>
  <c r="I38" i="17"/>
  <c r="J36" i="17"/>
  <c r="J45" i="17"/>
  <c r="J46" i="17"/>
  <c r="L36" i="17"/>
  <c r="M36" i="17"/>
  <c r="M38" i="17"/>
  <c r="N38" i="17"/>
  <c r="P36" i="17"/>
  <c r="Q36" i="17"/>
  <c r="Q38" i="17"/>
  <c r="R36" i="17"/>
  <c r="R38" i="17"/>
  <c r="T38" i="17"/>
  <c r="U36" i="17"/>
  <c r="U38" i="17"/>
  <c r="V36" i="17"/>
  <c r="V45" i="17"/>
  <c r="V46" i="17"/>
  <c r="X36" i="17"/>
  <c r="Y36" i="17"/>
  <c r="Y38" i="17"/>
  <c r="Z36" i="17"/>
  <c r="Z38" i="17"/>
  <c r="D36" i="17"/>
  <c r="D38" i="17"/>
  <c r="H38" i="17"/>
  <c r="M4" i="17"/>
  <c r="L38" i="17"/>
  <c r="M5" i="17"/>
  <c r="X38" i="17"/>
  <c r="M8" i="17"/>
  <c r="P38" i="17"/>
  <c r="M6" i="17"/>
  <c r="X45" i="17"/>
  <c r="X46" i="17"/>
  <c r="F45" i="17"/>
  <c r="F46" i="17"/>
  <c r="J38" i="17"/>
  <c r="Z45" i="17"/>
  <c r="Z46" i="17"/>
  <c r="Y45" i="17"/>
  <c r="Y46" i="17"/>
  <c r="V38" i="17"/>
  <c r="U45" i="17"/>
  <c r="U46" i="17"/>
  <c r="T45" i="17"/>
  <c r="T46" i="17"/>
  <c r="R45" i="17"/>
  <c r="R46" i="17"/>
  <c r="N45" i="17"/>
  <c r="N46" i="17"/>
  <c r="P45" i="17"/>
  <c r="P46" i="17"/>
  <c r="Q45" i="17"/>
  <c r="Q46" i="17"/>
  <c r="P39" i="17"/>
  <c r="P40" i="17"/>
  <c r="Q39" i="17"/>
  <c r="Q40" i="17"/>
  <c r="P41" i="17"/>
  <c r="P42" i="17"/>
  <c r="Q41" i="17"/>
  <c r="Q42" i="17"/>
  <c r="P43" i="17"/>
  <c r="Q43" i="17"/>
  <c r="P44" i="17"/>
  <c r="Q44" i="17"/>
  <c r="L45" i="17"/>
  <c r="L46" i="17"/>
  <c r="M45" i="17"/>
  <c r="M46" i="17"/>
  <c r="L39" i="17"/>
  <c r="L40" i="17"/>
  <c r="M39" i="17"/>
  <c r="M40" i="17"/>
  <c r="L41" i="17"/>
  <c r="L42" i="17"/>
  <c r="M41" i="17"/>
  <c r="M42" i="17"/>
  <c r="L43" i="17"/>
  <c r="M43" i="17"/>
  <c r="L44" i="17"/>
  <c r="M44" i="17"/>
  <c r="I45" i="17"/>
  <c r="I46" i="17"/>
  <c r="I39" i="17"/>
  <c r="I40" i="17"/>
  <c r="I41" i="17"/>
  <c r="I42" i="17"/>
  <c r="I43" i="17"/>
  <c r="I44" i="17"/>
  <c r="H39" i="17"/>
  <c r="H40" i="17"/>
  <c r="H41" i="17"/>
  <c r="H42" i="17"/>
  <c r="H43" i="17"/>
  <c r="H44" i="17"/>
  <c r="H45" i="17"/>
  <c r="H46" i="17"/>
  <c r="M9" i="17"/>
  <c r="N6" i="17"/>
  <c r="E43" i="17"/>
  <c r="E44" i="17"/>
  <c r="D44" i="17"/>
  <c r="D43" i="17"/>
  <c r="E39" i="17"/>
  <c r="E40" i="17"/>
  <c r="E41" i="17"/>
  <c r="E42" i="17"/>
  <c r="D41" i="17"/>
  <c r="D42" i="17"/>
  <c r="D39" i="17"/>
  <c r="D40" i="17"/>
  <c r="E45" i="17"/>
  <c r="E46" i="17"/>
  <c r="D45" i="17"/>
  <c r="D46" i="17"/>
  <c r="N4" i="17"/>
  <c r="N5" i="17"/>
  <c r="N7" i="17"/>
  <c r="N8" i="17"/>
  <c r="N9" i="17"/>
</calcChain>
</file>

<file path=xl/sharedStrings.xml><?xml version="1.0" encoding="utf-8"?>
<sst xmlns="http://schemas.openxmlformats.org/spreadsheetml/2006/main" count="83" uniqueCount="57">
  <si>
    <t>LuSens</t>
  </si>
  <si>
    <t>KeratinoSens</t>
  </si>
  <si>
    <t>DPRA</t>
  </si>
  <si>
    <t>h-CLAT</t>
  </si>
  <si>
    <t>MUSST</t>
  </si>
  <si>
    <t>FP</t>
  </si>
  <si>
    <t>FN</t>
  </si>
  <si>
    <t>Sensitivity</t>
  </si>
  <si>
    <t>Specificity</t>
  </si>
  <si>
    <t>PPV</t>
  </si>
  <si>
    <t>NPV</t>
  </si>
  <si>
    <t>Accuracy</t>
  </si>
  <si>
    <t>Accuracy [%]</t>
  </si>
  <si>
    <t>Total number of chemicals tested within the assay / strategy</t>
  </si>
  <si>
    <r>
      <t xml:space="preserve">DPRA against </t>
    </r>
    <r>
      <rPr>
        <b/>
        <sz val="10"/>
        <color theme="1"/>
        <rFont val="Arial"/>
        <family val="2"/>
      </rPr>
      <t>human</t>
    </r>
  </si>
  <si>
    <r>
      <t xml:space="preserve">KeratinoSens against </t>
    </r>
    <r>
      <rPr>
        <b/>
        <sz val="10"/>
        <color theme="1"/>
        <rFont val="Arial"/>
        <family val="2"/>
      </rPr>
      <t>human</t>
    </r>
  </si>
  <si>
    <r>
      <t xml:space="preserve">h-CLAT against </t>
    </r>
    <r>
      <rPr>
        <b/>
        <sz val="10"/>
        <color theme="1"/>
        <rFont val="Arial"/>
        <family val="2"/>
      </rPr>
      <t>human</t>
    </r>
  </si>
  <si>
    <r>
      <t xml:space="preserve">LuSens against </t>
    </r>
    <r>
      <rPr>
        <b/>
        <sz val="10"/>
        <color theme="1"/>
        <rFont val="Arial"/>
        <family val="2"/>
      </rPr>
      <t>human</t>
    </r>
  </si>
  <si>
    <r>
      <t xml:space="preserve">MUSST against </t>
    </r>
    <r>
      <rPr>
        <b/>
        <sz val="10"/>
        <color theme="1"/>
        <rFont val="Arial"/>
        <family val="2"/>
      </rPr>
      <t>human</t>
    </r>
  </si>
  <si>
    <t>Total</t>
  </si>
  <si>
    <t>Sensitivity [%]</t>
  </si>
  <si>
    <t>Specificity [%]</t>
  </si>
  <si>
    <t>LLNA</t>
  </si>
  <si>
    <t>Number of results</t>
  </si>
  <si>
    <t>B</t>
  </si>
  <si>
    <t xml:space="preserve">Chemical Set </t>
  </si>
  <si>
    <t>total</t>
  </si>
  <si>
    <t>Sensitizer</t>
  </si>
  <si>
    <t>Non-sensitizer</t>
  </si>
  <si>
    <r>
      <t xml:space="preserve">A </t>
    </r>
    <r>
      <rPr>
        <sz val="11"/>
        <rFont val="Arial"/>
        <family val="2"/>
      </rPr>
      <t>(LLNA)</t>
    </r>
  </si>
  <si>
    <r>
      <t xml:space="preserve">B </t>
    </r>
    <r>
      <rPr>
        <sz val="11"/>
        <rFont val="Arial"/>
        <family val="2"/>
      </rPr>
      <t>(human)</t>
    </r>
  </si>
  <si>
    <t>[%] of all data</t>
  </si>
  <si>
    <t>A</t>
  </si>
  <si>
    <t>2 of 3 Weight of Evidence*</t>
  </si>
  <si>
    <r>
      <t>MUSST</t>
    </r>
    <r>
      <rPr>
        <b/>
        <sz val="12"/>
        <rFont val="Arial"/>
        <family val="2"/>
      </rPr>
      <t xml:space="preserve"> and mMUSST</t>
    </r>
  </si>
  <si>
    <r>
      <rPr>
        <b/>
        <sz val="12"/>
        <color rgb="FFFF0000"/>
        <rFont val="Arial"/>
        <family val="2"/>
      </rPr>
      <t>B</t>
    </r>
    <r>
      <rPr>
        <sz val="12"/>
        <color theme="1"/>
        <rFont val="Arial"/>
        <family val="2"/>
      </rPr>
      <t xml:space="preserve"> = All chemicals within the data set (n = 114) with available human data</t>
    </r>
  </si>
  <si>
    <r>
      <rPr>
        <b/>
        <sz val="12"/>
        <color theme="1"/>
        <rFont val="Arial"/>
        <family val="2"/>
      </rPr>
      <t>*2 of 3 WoE</t>
    </r>
    <r>
      <rPr>
        <sz val="12"/>
        <color theme="1"/>
        <rFont val="Arial"/>
        <family val="2"/>
      </rPr>
      <t xml:space="preserve">: </t>
    </r>
  </si>
  <si>
    <r>
      <rPr>
        <b/>
        <sz val="12"/>
        <color rgb="FFFF0000"/>
        <rFont val="Arial"/>
        <family val="2"/>
      </rPr>
      <t>A</t>
    </r>
    <r>
      <rPr>
        <sz val="12"/>
        <color theme="1"/>
        <rFont val="Arial"/>
        <family val="2"/>
      </rPr>
      <t xml:space="preserve"> = All chemicals within the data set (n = 213) with available LLNA data </t>
    </r>
  </si>
  <si>
    <t>Borderline</t>
  </si>
  <si>
    <t>TN</t>
  </si>
  <si>
    <t>TP</t>
  </si>
  <si>
    <r>
      <t xml:space="preserve">B** </t>
    </r>
    <r>
      <rPr>
        <sz val="11"/>
        <rFont val="Arial"/>
        <family val="2"/>
      </rPr>
      <t>(LLNA)</t>
    </r>
  </si>
  <si>
    <t>B**</t>
  </si>
  <si>
    <t>Not (yet) implemented contradictory reslults (interlaboratory not reproducible)</t>
  </si>
  <si>
    <t>Non-animal test methods</t>
  </si>
  <si>
    <r>
      <t xml:space="preserve">TN </t>
    </r>
    <r>
      <rPr>
        <sz val="12"/>
        <color theme="1"/>
        <rFont val="Arial"/>
        <family val="2"/>
      </rPr>
      <t>= right negatives;</t>
    </r>
    <r>
      <rPr>
        <b/>
        <sz val="12"/>
        <color theme="1"/>
        <rFont val="Arial"/>
        <family val="2"/>
      </rPr>
      <t xml:space="preserve"> TP </t>
    </r>
    <r>
      <rPr>
        <sz val="12"/>
        <color theme="1"/>
        <rFont val="Arial"/>
        <family val="2"/>
      </rPr>
      <t>= right positives;</t>
    </r>
    <r>
      <rPr>
        <b/>
        <sz val="12"/>
        <color theme="1"/>
        <rFont val="Arial"/>
        <family val="2"/>
      </rPr>
      <t xml:space="preserve"> FN </t>
    </r>
    <r>
      <rPr>
        <sz val="12"/>
        <color theme="1"/>
        <rFont val="Arial"/>
        <family val="2"/>
      </rPr>
      <t>= false negatives;</t>
    </r>
    <r>
      <rPr>
        <b/>
        <sz val="12"/>
        <color theme="1"/>
        <rFont val="Arial"/>
        <family val="2"/>
      </rPr>
      <t xml:space="preserve"> FP </t>
    </r>
    <r>
      <rPr>
        <sz val="12"/>
        <color theme="1"/>
        <rFont val="Arial"/>
        <family val="2"/>
      </rPr>
      <t>= false positives</t>
    </r>
  </si>
  <si>
    <r>
      <rPr>
        <b/>
        <sz val="12"/>
        <color rgb="FFFF0000"/>
        <rFont val="Arial"/>
        <family val="2"/>
      </rPr>
      <t>B**</t>
    </r>
    <r>
      <rPr>
        <sz val="12"/>
        <color theme="1"/>
        <rFont val="Arial"/>
        <family val="2"/>
      </rPr>
      <t xml:space="preserve"> = All chemicals of </t>
    </r>
    <r>
      <rPr>
        <b/>
        <sz val="12"/>
        <color rgb="FFFF3300"/>
        <rFont val="Arial"/>
        <family val="2"/>
      </rPr>
      <t>B</t>
    </r>
    <r>
      <rPr>
        <sz val="12"/>
        <color theme="1"/>
        <rFont val="Arial"/>
        <family val="2"/>
      </rPr>
      <t xml:space="preserve"> compared to LLNA data (n = 114)</t>
    </r>
  </si>
  <si>
    <r>
      <t xml:space="preserve">WoE (2 out of 3)* against </t>
    </r>
    <r>
      <rPr>
        <b/>
        <sz val="10"/>
        <color theme="1"/>
        <rFont val="Arial"/>
        <family val="2"/>
      </rPr>
      <t xml:space="preserve">LLNA </t>
    </r>
  </si>
  <si>
    <r>
      <t xml:space="preserve">WoE (2 out of 3)*  against </t>
    </r>
    <r>
      <rPr>
        <b/>
        <sz val="10"/>
        <color theme="1"/>
        <rFont val="Arial"/>
        <family val="2"/>
      </rPr>
      <t xml:space="preserve">human </t>
    </r>
    <r>
      <rPr>
        <b/>
        <sz val="12"/>
        <color rgb="FFFF0000"/>
        <rFont val="Arial"/>
        <family val="2"/>
      </rPr>
      <t xml:space="preserve"> </t>
    </r>
  </si>
  <si>
    <r>
      <t xml:space="preserve">WoE (2 out of 3)*  against </t>
    </r>
    <r>
      <rPr>
        <b/>
        <sz val="10"/>
        <color theme="1"/>
        <rFont val="Arial"/>
        <family val="2"/>
      </rPr>
      <t>LLNA</t>
    </r>
    <r>
      <rPr>
        <b/>
        <sz val="12"/>
        <color rgb="FFFF0000"/>
        <rFont val="Arial"/>
        <family val="2"/>
      </rPr>
      <t xml:space="preserve"> </t>
    </r>
  </si>
  <si>
    <r>
      <t xml:space="preserve">DPRA against </t>
    </r>
    <r>
      <rPr>
        <b/>
        <sz val="10"/>
        <color theme="1"/>
        <rFont val="Arial"/>
        <family val="2"/>
      </rPr>
      <t>LLNA</t>
    </r>
  </si>
  <si>
    <r>
      <t xml:space="preserve">KeratinoSens against </t>
    </r>
    <r>
      <rPr>
        <b/>
        <sz val="10"/>
        <color theme="1"/>
        <rFont val="Arial"/>
        <family val="2"/>
      </rPr>
      <t>LLNA</t>
    </r>
  </si>
  <si>
    <r>
      <t xml:space="preserve">h-CLAT against </t>
    </r>
    <r>
      <rPr>
        <b/>
        <sz val="10"/>
        <color theme="1"/>
        <rFont val="Arial"/>
        <family val="2"/>
      </rPr>
      <t>LLNA</t>
    </r>
  </si>
  <si>
    <r>
      <t xml:space="preserve">LuSens against </t>
    </r>
    <r>
      <rPr>
        <b/>
        <sz val="10"/>
        <color theme="1"/>
        <rFont val="Arial"/>
        <family val="2"/>
      </rPr>
      <t>LLNA</t>
    </r>
  </si>
  <si>
    <r>
      <t xml:space="preserve">MUSST against </t>
    </r>
    <r>
      <rPr>
        <b/>
        <sz val="10"/>
        <color theme="1"/>
        <rFont val="Arial"/>
        <family val="2"/>
      </rPr>
      <t>LLNA</t>
    </r>
  </si>
  <si>
    <r>
      <rPr>
        <b/>
        <sz val="10"/>
        <color theme="1"/>
        <rFont val="Arial"/>
        <family val="2"/>
      </rPr>
      <t xml:space="preserve">Human </t>
    </r>
    <r>
      <rPr>
        <sz val="10"/>
        <color theme="1"/>
        <rFont val="Arial"/>
        <family val="2"/>
      </rPr>
      <t xml:space="preserve">data directly compared to </t>
    </r>
    <r>
      <rPr>
        <b/>
        <sz val="10"/>
        <color theme="1"/>
        <rFont val="Arial"/>
        <family val="2"/>
      </rPr>
      <t>LLNA</t>
    </r>
  </si>
  <si>
    <r>
      <t>Results of DPRA, KeratinoSens and h-CLAT results were considered (</t>
    </r>
    <r>
      <rPr>
        <b/>
        <sz val="12"/>
        <color theme="1"/>
        <rFont val="Arial"/>
        <family val="2"/>
      </rPr>
      <t>n = 180</t>
    </r>
    <r>
      <rPr>
        <sz val="12"/>
        <color theme="1"/>
        <rFont val="Arial"/>
        <family val="2"/>
      </rPr>
      <t xml:space="preserve">);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</si>
</sst>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2">
    <font>
      <sz val="11"/>
      <color theme="1"/>
      <name val="Calibri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3"/>
      <charset val="128"/>
      <scheme val="minor"/>
    </font>
    <font>
      <b/>
      <sz val="12"/>
      <color rgb="FFFF000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Calibri"/>
      <family val="3"/>
      <charset val="128"/>
      <scheme val="minor"/>
    </font>
    <font>
      <sz val="10"/>
      <color rgb="FFFF9966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3"/>
      <charset val="128"/>
      <scheme val="minor"/>
    </font>
    <font>
      <sz val="12"/>
      <color theme="0" tint="-0.34998626667073579"/>
      <name val="Arial"/>
      <family val="2"/>
    </font>
    <font>
      <b/>
      <sz val="12"/>
      <color rgb="FFFF33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EFED8"/>
        <bgColor indexed="64"/>
      </patternFill>
    </fill>
    <fill>
      <patternFill patternType="solid">
        <fgColor rgb="FFE7E773"/>
        <bgColor indexed="64"/>
      </patternFill>
    </fill>
    <fill>
      <patternFill patternType="solid">
        <fgColor theme="3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23" fillId="0" borderId="0"/>
    <xf numFmtId="0" fontId="4" fillId="0" borderId="0"/>
  </cellStyleXfs>
  <cellXfs count="113">
    <xf numFmtId="0" fontId="0" fillId="0" borderId="0" xfId="0"/>
    <xf numFmtId="0" fontId="0" fillId="0" borderId="0" xfId="0" applyBorder="1"/>
    <xf numFmtId="0" fontId="8" fillId="0" borderId="0" xfId="0" applyFont="1" applyBorder="1"/>
    <xf numFmtId="164" fontId="8" fillId="3" borderId="1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164" fontId="8" fillId="5" borderId="9" xfId="0" applyNumberFormat="1" applyFont="1" applyFill="1" applyBorder="1" applyAlignment="1">
      <alignment horizontal="center" vertical="center" wrapText="1"/>
    </xf>
    <xf numFmtId="164" fontId="8" fillId="5" borderId="9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0" fillId="5" borderId="5" xfId="0" applyFill="1" applyBorder="1"/>
    <xf numFmtId="0" fontId="0" fillId="4" borderId="1" xfId="0" applyFill="1" applyBorder="1"/>
    <xf numFmtId="0" fontId="14" fillId="4" borderId="1" xfId="0" applyFont="1" applyFill="1" applyBorder="1" applyAlignment="1">
      <alignment horizontal="center" vertical="center" wrapText="1"/>
    </xf>
    <xf numFmtId="1" fontId="13" fillId="5" borderId="9" xfId="0" applyNumberFormat="1" applyFont="1" applyFill="1" applyBorder="1" applyAlignment="1">
      <alignment horizontal="center" vertical="center" wrapText="1"/>
    </xf>
    <xf numFmtId="1" fontId="13" fillId="5" borderId="9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" fontId="13" fillId="7" borderId="1" xfId="0" applyNumberFormat="1" applyFont="1" applyFill="1" applyBorder="1" applyAlignment="1">
      <alignment horizontal="center" vertical="center" wrapText="1"/>
    </xf>
    <xf numFmtId="1" fontId="13" fillId="7" borderId="1" xfId="0" applyNumberFormat="1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1" fontId="13" fillId="7" borderId="2" xfId="0" applyNumberFormat="1" applyFont="1" applyFill="1" applyBorder="1" applyAlignment="1">
      <alignment horizontal="center" vertical="center" wrapText="1"/>
    </xf>
    <xf numFmtId="1" fontId="13" fillId="7" borderId="2" xfId="0" applyNumberFormat="1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1" fontId="13" fillId="5" borderId="8" xfId="0" applyNumberFormat="1" applyFont="1" applyFill="1" applyBorder="1" applyAlignment="1">
      <alignment horizontal="center" vertical="center"/>
    </xf>
    <xf numFmtId="0" fontId="15" fillId="0" borderId="0" xfId="0" applyFont="1"/>
    <xf numFmtId="0" fontId="14" fillId="5" borderId="9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0" fillId="5" borderId="1" xfId="0" applyFill="1" applyBorder="1"/>
    <xf numFmtId="164" fontId="6" fillId="3" borderId="1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8" fillId="0" borderId="0" xfId="0" applyFont="1" applyBorder="1"/>
    <xf numFmtId="0" fontId="21" fillId="6" borderId="11" xfId="0" applyFont="1" applyFill="1" applyBorder="1" applyAlignment="1">
      <alignment vertical="center"/>
    </xf>
    <xf numFmtId="0" fontId="29" fillId="6" borderId="12" xfId="0" applyFont="1" applyFill="1" applyBorder="1" applyAlignment="1">
      <alignment vertical="center"/>
    </xf>
    <xf numFmtId="0" fontId="21" fillId="6" borderId="14" xfId="0" applyFont="1" applyFill="1" applyBorder="1" applyAlignment="1">
      <alignment vertical="center"/>
    </xf>
    <xf numFmtId="0" fontId="29" fillId="6" borderId="0" xfId="0" applyFont="1" applyFill="1" applyBorder="1" applyAlignment="1">
      <alignment vertical="center"/>
    </xf>
    <xf numFmtId="0" fontId="21" fillId="6" borderId="0" xfId="0" applyFont="1" applyFill="1" applyBorder="1" applyAlignment="1">
      <alignment vertical="center"/>
    </xf>
    <xf numFmtId="0" fontId="8" fillId="6" borderId="0" xfId="0" applyFont="1" applyFill="1" applyBorder="1"/>
    <xf numFmtId="0" fontId="8" fillId="6" borderId="15" xfId="0" applyFont="1" applyFill="1" applyBorder="1"/>
    <xf numFmtId="0" fontId="15" fillId="0" borderId="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2" fontId="15" fillId="0" borderId="19" xfId="0" applyNumberFormat="1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8" borderId="0" xfId="0" applyFill="1"/>
    <xf numFmtId="0" fontId="3" fillId="3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30" fillId="6" borderId="14" xfId="0" applyFont="1" applyFill="1" applyBorder="1" applyAlignment="1">
      <alignment vertical="center"/>
    </xf>
    <xf numFmtId="0" fontId="21" fillId="6" borderId="12" xfId="0" applyFont="1" applyFill="1" applyBorder="1" applyAlignment="1">
      <alignment vertical="center"/>
    </xf>
    <xf numFmtId="0" fontId="21" fillId="6" borderId="13" xfId="0" applyFont="1" applyFill="1" applyBorder="1" applyAlignment="1">
      <alignment vertical="center"/>
    </xf>
    <xf numFmtId="0" fontId="21" fillId="6" borderId="15" xfId="0" applyFont="1" applyFill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1" fontId="13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vertical="center"/>
    </xf>
    <xf numFmtId="1" fontId="15" fillId="0" borderId="20" xfId="0" applyNumberFormat="1" applyFont="1" applyBorder="1" applyAlignment="1">
      <alignment horizontal="center" vertical="center"/>
    </xf>
    <xf numFmtId="0" fontId="15" fillId="0" borderId="21" xfId="0" applyFont="1" applyBorder="1" applyAlignment="1">
      <alignment vertical="center"/>
    </xf>
    <xf numFmtId="0" fontId="15" fillId="0" borderId="10" xfId="0" applyFont="1" applyBorder="1" applyAlignment="1">
      <alignment horizontal="center" vertical="center"/>
    </xf>
    <xf numFmtId="1" fontId="15" fillId="0" borderId="22" xfId="0" applyNumberFormat="1" applyFont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</cellXfs>
  <cellStyles count="8">
    <cellStyle name="Normal 2" xfId="1"/>
    <cellStyle name="Normal 3" xfId="2"/>
    <cellStyle name="Standard" xfId="0" builtinId="0"/>
    <cellStyle name="Standard 2" xfId="5"/>
    <cellStyle name="Standard 2 2" xfId="3"/>
    <cellStyle name="Standard 3" xfId="4"/>
    <cellStyle name="Standard 4" xfId="6"/>
    <cellStyle name="Standard 5" xfId="7"/>
  </cellStyles>
  <dxfs count="0"/>
  <tableStyles count="0" defaultTableStyle="TableStyleMedium9" defaultPivotStyle="PivotStyleLight16"/>
  <colors>
    <mruColors>
      <color rgb="FFFF3300"/>
      <color rgb="FFFF5050"/>
      <color rgb="FFFF00FF"/>
      <color rgb="FFE7E773"/>
      <color rgb="FFFEFED8"/>
      <color rgb="FFFF9966"/>
      <color rgb="FFFDD6B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407025E9-58E5-4EBE-ADE3-E4FCE30BC2E9}" ax:persistence="persistStreamInit" r:id="rId1"/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de-DE" sz="1400">
                <a:latin typeface="Arial" panose="020B0604020202020204" pitchFamily="34" charset="0"/>
                <a:cs typeface="Arial" panose="020B0604020202020204" pitchFamily="34" charset="0"/>
              </a:rPr>
              <a:t>Chemical</a:t>
            </a:r>
            <a:r>
              <a:rPr lang="de-DE" sz="1400" baseline="0">
                <a:latin typeface="Arial" panose="020B0604020202020204" pitchFamily="34" charset="0"/>
                <a:cs typeface="Arial" panose="020B0604020202020204" pitchFamily="34" charset="0"/>
              </a:rPr>
              <a:t> Set </a:t>
            </a:r>
            <a:r>
              <a:rPr lang="de-DE" sz="1400" baseline="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de-DE" sz="1400" b="0" baseline="0">
                <a:latin typeface="Arial" panose="020B0604020202020204" pitchFamily="34" charset="0"/>
                <a:cs typeface="Arial" panose="020B0604020202020204" pitchFamily="34" charset="0"/>
              </a:rPr>
              <a:t>; n = 213 </a:t>
            </a:r>
            <a:endParaRPr lang="de-DE" sz="14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41333168945817"/>
          <c:y val="3.8095238095238099E-2"/>
        </c:manualLayout>
      </c:layout>
      <c:overlay val="0"/>
    </c:title>
    <c:autoTitleDeleted val="0"/>
    <c:view3D>
      <c:rotX val="40"/>
      <c:rotY val="18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1797933206865456E-2"/>
          <c:y val="0.20794088152161266"/>
          <c:w val="0.96710591978096383"/>
          <c:h val="0.73323086509924829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dkEdge">
              <a:bevelT w="381000" h="381000"/>
              <a:bevelB/>
            </a:sp3d>
          </c:spPr>
          <c:dPt>
            <c:idx val="0"/>
            <c:bubble3D val="0"/>
            <c:spPr>
              <a:solidFill>
                <a:srgbClr val="FF5050"/>
              </a:solidFill>
              <a:scene3d>
                <a:camera prst="orthographicFront"/>
                <a:lightRig rig="threePt" dir="t"/>
              </a:scene3d>
              <a:sp3d prstMaterial="dkEdge">
                <a:bevelT w="381000" h="381000"/>
                <a:bevelB/>
              </a:sp3d>
            </c:spPr>
          </c:dPt>
          <c:dPt>
            <c:idx val="1"/>
            <c:bubble3D val="0"/>
            <c:spPr>
              <a:solidFill>
                <a:srgbClr val="00B050"/>
              </a:solidFill>
              <a:scene3d>
                <a:camera prst="orthographicFront"/>
                <a:lightRig rig="threePt" dir="t"/>
              </a:scene3d>
              <a:sp3d prstMaterial="dkEdge">
                <a:bevelT w="381000" h="381000"/>
                <a:bevelB/>
              </a:sp3d>
            </c:spPr>
          </c:dPt>
          <c:dLbls>
            <c:dLbl>
              <c:idx val="0"/>
              <c:layout>
                <c:manualLayout>
                  <c:x val="0.17172451829450017"/>
                  <c:y val="0.2080987825466557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20339328988115413"/>
                  <c:y val="-0.1875819410188546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8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'Cooper statistics'!$B$14:$B$15</c:f>
              <c:strCache>
                <c:ptCount val="2"/>
                <c:pt idx="0">
                  <c:v>Sensitizer</c:v>
                </c:pt>
                <c:pt idx="1">
                  <c:v>Non-sensitizer</c:v>
                </c:pt>
              </c:strCache>
            </c:strRef>
          </c:cat>
          <c:val>
            <c:numRef>
              <c:f>'Cooper statistics'!$C$14:$C$15</c:f>
              <c:numCache>
                <c:formatCode>General</c:formatCode>
                <c:ptCount val="2"/>
                <c:pt idx="0">
                  <c:v>151</c:v>
                </c:pt>
                <c:pt idx="1">
                  <c:v>62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spPr>
    <a:scene3d>
      <a:camera prst="orthographicFront"/>
      <a:lightRig rig="threePt" dir="t"/>
    </a:scene3d>
    <a:sp3d/>
  </c:spPr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de-DE" sz="1400">
                <a:latin typeface="Arial" panose="020B0604020202020204" pitchFamily="34" charset="0"/>
                <a:cs typeface="Arial" panose="020B0604020202020204" pitchFamily="34" charset="0"/>
              </a:rPr>
              <a:t>Chemical Subset </a:t>
            </a:r>
            <a:r>
              <a:rPr lang="de-DE" sz="14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</a:t>
            </a:r>
            <a:r>
              <a:rPr lang="de-DE" sz="1400" baseline="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de-DE" sz="14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(LLNA)</a:t>
            </a:r>
            <a:r>
              <a:rPr lang="de-DE" sz="1400" b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; </a:t>
            </a:r>
            <a:r>
              <a:rPr lang="de-DE" sz="1400" b="0">
                <a:latin typeface="Arial" panose="020B0604020202020204" pitchFamily="34" charset="0"/>
                <a:cs typeface="Arial" panose="020B0604020202020204" pitchFamily="34" charset="0"/>
              </a:rPr>
              <a:t>n = 114</a:t>
            </a:r>
          </a:p>
        </c:rich>
      </c:tx>
      <c:layout/>
      <c:overlay val="0"/>
    </c:title>
    <c:autoTitleDeleted val="0"/>
    <c:view3D>
      <c:rotX val="40"/>
      <c:rotY val="18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179477999096474E-2"/>
          <c:y val="0.21033602487587144"/>
          <c:w val="0.95825633048685555"/>
          <c:h val="0.74789959376097104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dkEdge">
              <a:bevelT w="381000" h="381000"/>
              <a:bevelB/>
            </a:sp3d>
          </c:spPr>
          <c:dPt>
            <c:idx val="0"/>
            <c:bubble3D val="0"/>
            <c:spPr>
              <a:solidFill>
                <a:srgbClr val="FF5050"/>
              </a:solidFill>
              <a:scene3d>
                <a:camera prst="orthographicFront"/>
                <a:lightRig rig="threePt" dir="t"/>
              </a:scene3d>
              <a:sp3d prstMaterial="dkEdge">
                <a:bevelT w="381000" h="381000"/>
                <a:bevelB/>
              </a:sp3d>
            </c:spPr>
          </c:dPt>
          <c:dPt>
            <c:idx val="1"/>
            <c:bubble3D val="0"/>
            <c:spPr>
              <a:solidFill>
                <a:srgbClr val="00B050"/>
              </a:solidFill>
              <a:scene3d>
                <a:camera prst="orthographicFront"/>
                <a:lightRig rig="threePt" dir="t"/>
              </a:scene3d>
              <a:sp3d prstMaterial="dkEdge">
                <a:bevelT w="381000" h="381000"/>
                <a:bevelB/>
              </a:sp3d>
            </c:spPr>
          </c:dPt>
          <c:dLbls>
            <c:dLbl>
              <c:idx val="0"/>
              <c:layout>
                <c:manualLayout>
                  <c:x val="0.19454704525570671"/>
                  <c:y val="0.253566254755192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21652087828264818"/>
                  <c:y val="-0.19366452527470715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Non-sensitizer
27%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8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'Cooper statistics'!$B$14:$B$15</c:f>
              <c:strCache>
                <c:ptCount val="2"/>
                <c:pt idx="0">
                  <c:v>Sensitizer</c:v>
                </c:pt>
                <c:pt idx="1">
                  <c:v>Non-sensitizer</c:v>
                </c:pt>
              </c:strCache>
            </c:strRef>
          </c:cat>
          <c:val>
            <c:numRef>
              <c:f>'Cooper statistics'!$E$14:$E$15</c:f>
              <c:numCache>
                <c:formatCode>General</c:formatCode>
                <c:ptCount val="2"/>
                <c:pt idx="0">
                  <c:v>83</c:v>
                </c:pt>
                <c:pt idx="1">
                  <c:v>31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486835</xdr:colOff>
      <xdr:row>9</xdr:row>
      <xdr:rowOff>244477</xdr:rowOff>
    </xdr:from>
    <xdr:to>
      <xdr:col>9</xdr:col>
      <xdr:colOff>645585</xdr:colOff>
      <xdr:row>21</xdr:row>
      <xdr:rowOff>42333</xdr:rowOff>
    </xdr:to>
    <xdr:graphicFrame macro="">
      <xdr:nvGraphicFramePr>
        <xdr:cNvPr id="12" name="Diagramm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179918</xdr:colOff>
      <xdr:row>9</xdr:row>
      <xdr:rowOff>243415</xdr:rowOff>
    </xdr:from>
    <xdr:to>
      <xdr:col>15</xdr:col>
      <xdr:colOff>296334</xdr:colOff>
      <xdr:row>21</xdr:row>
      <xdr:rowOff>10583</xdr:rowOff>
    </xdr:to>
    <xdr:graphicFrame macro="">
      <xdr:nvGraphicFramePr>
        <xdr:cNvPr id="13" name="Diagramm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190500</xdr:colOff>
          <xdr:row>2</xdr:row>
          <xdr:rowOff>99060</xdr:rowOff>
        </xdr:to>
        <xdr:sp macro="" textlink="">
          <xdr:nvSpPr>
            <xdr:cNvPr id="2049" name="_isentrisStructCtl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Nyad">
      <a:dk1>
        <a:sysClr val="windowText" lastClr="000000"/>
      </a:dk1>
      <a:lt1>
        <a:sysClr val="window" lastClr="FFFFFF"/>
      </a:lt1>
      <a:dk2>
        <a:srgbClr val="4F271C"/>
      </a:dk2>
      <a:lt2>
        <a:srgbClr val="E7DEC9"/>
      </a:lt2>
      <a:accent1>
        <a:srgbClr val="3891A7"/>
      </a:accent1>
      <a:accent2>
        <a:srgbClr val="FEB80A"/>
      </a:accent2>
      <a:accent3>
        <a:srgbClr val="C32D2E"/>
      </a:accent3>
      <a:accent4>
        <a:srgbClr val="84AA33"/>
      </a:accent4>
      <a:accent5>
        <a:srgbClr val="964305"/>
      </a:accent5>
      <a:accent6>
        <a:srgbClr val="475A8D"/>
      </a:accent6>
      <a:hlink>
        <a:srgbClr val="8DC765"/>
      </a:hlink>
      <a:folHlink>
        <a:srgbClr val="AA8A14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74"/>
  <sheetViews>
    <sheetView tabSelected="1" topLeftCell="A16" zoomScale="90" zoomScaleNormal="90" workbookViewId="0">
      <selection activeCell="C21" sqref="C21"/>
    </sheetView>
  </sheetViews>
  <sheetFormatPr baseColWidth="10" defaultColWidth="11.44140625" defaultRowHeight="14.4"/>
  <cols>
    <col min="2" max="2" width="15.88671875" customWidth="1"/>
    <col min="3" max="3" width="17.33203125" customWidth="1"/>
    <col min="4" max="4" width="15.44140625" customWidth="1"/>
    <col min="5" max="5" width="16.88671875" customWidth="1"/>
    <col min="6" max="6" width="16.5546875" customWidth="1"/>
    <col min="7" max="7" width="3.44140625" customWidth="1"/>
    <col min="8" max="10" width="11.44140625" customWidth="1"/>
    <col min="11" max="11" width="3.88671875" customWidth="1"/>
    <col min="12" max="12" width="12.88671875" customWidth="1"/>
    <col min="13" max="13" width="11.5546875" customWidth="1"/>
    <col min="14" max="14" width="14.33203125" customWidth="1"/>
    <col min="15" max="15" width="3.33203125" customWidth="1"/>
    <col min="16" max="18" width="11.44140625" customWidth="1"/>
    <col min="19" max="19" width="3.44140625" customWidth="1"/>
    <col min="20" max="22" width="11.44140625" customWidth="1"/>
    <col min="23" max="23" width="3.5546875" customWidth="1"/>
    <col min="24" max="26" width="11.44140625" customWidth="1"/>
    <col min="27" max="27" width="3.5546875" customWidth="1"/>
    <col min="28" max="28" width="19" customWidth="1"/>
  </cols>
  <sheetData>
    <row r="2" spans="2:16" ht="15" thickBot="1"/>
    <row r="3" spans="2:16" ht="42" customHeight="1">
      <c r="B3" s="57" t="s">
        <v>37</v>
      </c>
      <c r="C3" s="58"/>
      <c r="D3" s="58"/>
      <c r="E3" s="58"/>
      <c r="F3" s="58"/>
      <c r="G3" s="75"/>
      <c r="H3" s="75"/>
      <c r="I3" s="76"/>
      <c r="L3" s="95" t="s">
        <v>44</v>
      </c>
      <c r="M3" s="96" t="s">
        <v>23</v>
      </c>
      <c r="N3" s="97" t="s">
        <v>31</v>
      </c>
    </row>
    <row r="4" spans="2:16" ht="30" customHeight="1">
      <c r="B4" s="59" t="s">
        <v>35</v>
      </c>
      <c r="C4" s="60"/>
      <c r="D4" s="60"/>
      <c r="E4" s="60"/>
      <c r="F4" s="60"/>
      <c r="G4" s="61"/>
      <c r="H4" s="61"/>
      <c r="I4" s="77"/>
      <c r="L4" s="98" t="s">
        <v>2</v>
      </c>
      <c r="M4" s="64">
        <f>$H$36</f>
        <v>194</v>
      </c>
      <c r="N4" s="99">
        <f>M4/$M$9*100</f>
        <v>25.064599483204137</v>
      </c>
    </row>
    <row r="5" spans="2:16" ht="30" customHeight="1">
      <c r="B5" s="59" t="s">
        <v>46</v>
      </c>
      <c r="C5" s="60"/>
      <c r="D5" s="61"/>
      <c r="E5" s="61"/>
      <c r="F5" s="61"/>
      <c r="G5" s="61"/>
      <c r="H5" s="61"/>
      <c r="I5" s="77"/>
      <c r="L5" s="98" t="s">
        <v>1</v>
      </c>
      <c r="M5" s="64">
        <f>$L$36</f>
        <v>188</v>
      </c>
      <c r="N5" s="99">
        <f>M5/$M$9*100</f>
        <v>24.289405684754524</v>
      </c>
    </row>
    <row r="6" spans="2:16" ht="30.75" customHeight="1">
      <c r="B6" s="74"/>
      <c r="C6" s="60"/>
      <c r="D6" s="61"/>
      <c r="E6" s="61"/>
      <c r="F6" s="61"/>
      <c r="G6" s="61"/>
      <c r="H6" s="61"/>
      <c r="I6" s="77"/>
      <c r="J6" s="2"/>
      <c r="K6" s="2"/>
      <c r="L6" s="98" t="s">
        <v>3</v>
      </c>
      <c r="M6" s="64">
        <f>$P$36</f>
        <v>166</v>
      </c>
      <c r="N6" s="99">
        <f>M6/$M$9*100</f>
        <v>21.447028423772611</v>
      </c>
      <c r="O6" s="2"/>
      <c r="P6" s="2"/>
    </row>
    <row r="7" spans="2:16" ht="30.75" customHeight="1">
      <c r="B7" s="59" t="s">
        <v>36</v>
      </c>
      <c r="C7" s="61" t="s">
        <v>56</v>
      </c>
      <c r="D7" s="61"/>
      <c r="E7" s="61"/>
      <c r="F7" s="61"/>
      <c r="G7" s="62"/>
      <c r="H7" s="62"/>
      <c r="I7" s="63"/>
      <c r="J7" s="2"/>
      <c r="K7" s="2"/>
      <c r="L7" s="98" t="s">
        <v>0</v>
      </c>
      <c r="M7" s="64">
        <f>$T$36</f>
        <v>77</v>
      </c>
      <c r="N7" s="99">
        <f>M7/$M$9*100</f>
        <v>9.9483204134366918</v>
      </c>
      <c r="O7" s="2"/>
      <c r="P7" s="2"/>
    </row>
    <row r="8" spans="2:16" ht="30.75" customHeight="1">
      <c r="B8" s="59"/>
      <c r="C8" s="61"/>
      <c r="D8" s="61"/>
      <c r="E8" s="61"/>
      <c r="F8" s="61"/>
      <c r="G8" s="62"/>
      <c r="H8" s="62"/>
      <c r="I8" s="63"/>
      <c r="J8" s="2"/>
      <c r="K8" s="2"/>
      <c r="L8" s="98" t="s">
        <v>4</v>
      </c>
      <c r="M8" s="64">
        <f>$X$36</f>
        <v>149</v>
      </c>
      <c r="N8" s="99">
        <f>M8/$M$9*100</f>
        <v>19.250645994832041</v>
      </c>
      <c r="O8" s="2"/>
      <c r="P8" s="2"/>
    </row>
    <row r="9" spans="2:16" ht="27.75" customHeight="1" thickBot="1">
      <c r="B9" s="103" t="s">
        <v>45</v>
      </c>
      <c r="C9" s="104"/>
      <c r="D9" s="104"/>
      <c r="E9" s="104"/>
      <c r="F9" s="104"/>
      <c r="G9" s="104"/>
      <c r="H9" s="104"/>
      <c r="I9" s="105"/>
      <c r="J9" s="2"/>
      <c r="K9" s="2"/>
      <c r="L9" s="100" t="s">
        <v>26</v>
      </c>
      <c r="M9" s="101">
        <f>SUM(M4:M8)</f>
        <v>774</v>
      </c>
      <c r="N9" s="102">
        <f>SUM(N4:N8)</f>
        <v>100</v>
      </c>
      <c r="O9" s="2"/>
      <c r="P9" s="2"/>
    </row>
    <row r="10" spans="2:16" ht="23.25" customHeight="1">
      <c r="D10" s="56"/>
      <c r="E10" s="56"/>
      <c r="F10" s="56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ht="23.25" customHeight="1">
      <c r="D11" s="56"/>
      <c r="E11" s="56"/>
      <c r="F11" s="56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ht="23.25" customHeight="1" thickBot="1"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ht="17.399999999999999">
      <c r="B13" s="65" t="s">
        <v>25</v>
      </c>
      <c r="C13" s="66" t="s">
        <v>29</v>
      </c>
      <c r="D13" s="66" t="s">
        <v>30</v>
      </c>
      <c r="E13" s="78" t="s">
        <v>41</v>
      </c>
      <c r="F13" s="56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7.399999999999999">
      <c r="B14" s="67" t="s">
        <v>27</v>
      </c>
      <c r="C14" s="64">
        <v>151</v>
      </c>
      <c r="D14" s="64">
        <v>75</v>
      </c>
      <c r="E14" s="79">
        <v>83</v>
      </c>
      <c r="F14" s="56"/>
    </row>
    <row r="15" spans="2:16" ht="17.399999999999999">
      <c r="B15" s="68" t="s">
        <v>28</v>
      </c>
      <c r="C15" s="64">
        <v>62</v>
      </c>
      <c r="D15" s="64">
        <v>36</v>
      </c>
      <c r="E15" s="79">
        <v>31</v>
      </c>
      <c r="F15" s="56"/>
    </row>
    <row r="16" spans="2:16" ht="17.399999999999999">
      <c r="B16" s="67" t="s">
        <v>38</v>
      </c>
      <c r="C16" s="64">
        <v>0</v>
      </c>
      <c r="D16" s="64">
        <v>3</v>
      </c>
      <c r="E16" s="79">
        <v>0</v>
      </c>
      <c r="F16" s="56"/>
    </row>
    <row r="17" spans="1:28" ht="18" thickBot="1">
      <c r="B17" s="69" t="s">
        <v>19</v>
      </c>
      <c r="C17" s="70">
        <f>C14+C15+C16</f>
        <v>213</v>
      </c>
      <c r="D17" s="70">
        <f>D14+D15+D16</f>
        <v>114</v>
      </c>
      <c r="E17" s="80">
        <f>E14+E15+E16</f>
        <v>114</v>
      </c>
      <c r="F17" s="56"/>
    </row>
    <row r="24" spans="1:28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</row>
    <row r="25" spans="1:28" ht="5.25" customHeight="1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</row>
    <row r="29" spans="1:28" ht="15.6">
      <c r="B29" s="33"/>
      <c r="C29" s="33"/>
      <c r="D29" s="32" t="s">
        <v>32</v>
      </c>
      <c r="E29" s="32" t="s">
        <v>24</v>
      </c>
      <c r="F29" s="32" t="s">
        <v>42</v>
      </c>
      <c r="G29" s="33"/>
      <c r="H29" s="32" t="s">
        <v>32</v>
      </c>
      <c r="I29" s="32" t="s">
        <v>24</v>
      </c>
      <c r="J29" s="32" t="s">
        <v>42</v>
      </c>
      <c r="K29" s="33"/>
      <c r="L29" s="32" t="s">
        <v>32</v>
      </c>
      <c r="M29" s="32" t="s">
        <v>24</v>
      </c>
      <c r="N29" s="32" t="s">
        <v>42</v>
      </c>
      <c r="O29" s="33"/>
      <c r="P29" s="32" t="s">
        <v>32</v>
      </c>
      <c r="Q29" s="32" t="s">
        <v>24</v>
      </c>
      <c r="R29" s="32" t="s">
        <v>42</v>
      </c>
      <c r="S29" s="33"/>
      <c r="T29" s="32" t="s">
        <v>32</v>
      </c>
      <c r="U29" s="32" t="s">
        <v>24</v>
      </c>
      <c r="V29" s="32" t="s">
        <v>42</v>
      </c>
      <c r="W29" s="33"/>
      <c r="X29" s="32" t="s">
        <v>32</v>
      </c>
      <c r="Y29" s="32" t="s">
        <v>24</v>
      </c>
      <c r="Z29" s="32" t="s">
        <v>42</v>
      </c>
      <c r="AA29" s="33"/>
      <c r="AB29" s="32" t="s">
        <v>42</v>
      </c>
    </row>
    <row r="30" spans="1:28" ht="15.6">
      <c r="B30" s="16"/>
      <c r="C30" s="17"/>
      <c r="D30" s="111" t="s">
        <v>33</v>
      </c>
      <c r="E30" s="112"/>
      <c r="F30" s="112"/>
      <c r="G30" s="25"/>
      <c r="H30" s="109" t="s">
        <v>2</v>
      </c>
      <c r="I30" s="110"/>
      <c r="J30" s="110"/>
      <c r="K30" s="25"/>
      <c r="L30" s="109" t="s">
        <v>1</v>
      </c>
      <c r="M30" s="110"/>
      <c r="N30" s="110"/>
      <c r="O30" s="25"/>
      <c r="P30" s="109" t="s">
        <v>3</v>
      </c>
      <c r="Q30" s="110"/>
      <c r="R30" s="110"/>
      <c r="S30" s="25"/>
      <c r="T30" s="109" t="s">
        <v>0</v>
      </c>
      <c r="U30" s="110"/>
      <c r="V30" s="110"/>
      <c r="W30" s="25"/>
      <c r="X30" s="108" t="s">
        <v>34</v>
      </c>
      <c r="Y30" s="108"/>
      <c r="Z30" s="108"/>
      <c r="AA30" s="25"/>
      <c r="AB30" s="73" t="s">
        <v>22</v>
      </c>
    </row>
    <row r="31" spans="1:28" ht="39.6">
      <c r="B31" s="15"/>
      <c r="C31" s="7"/>
      <c r="D31" s="85" t="s">
        <v>47</v>
      </c>
      <c r="E31" s="85" t="s">
        <v>48</v>
      </c>
      <c r="F31" s="86" t="s">
        <v>49</v>
      </c>
      <c r="G31" s="12"/>
      <c r="H31" s="87" t="s">
        <v>50</v>
      </c>
      <c r="I31" s="6" t="s">
        <v>14</v>
      </c>
      <c r="J31" s="86" t="s">
        <v>50</v>
      </c>
      <c r="K31" s="12"/>
      <c r="L31" s="87" t="s">
        <v>51</v>
      </c>
      <c r="M31" s="6" t="s">
        <v>15</v>
      </c>
      <c r="N31" s="86" t="s">
        <v>51</v>
      </c>
      <c r="O31" s="12"/>
      <c r="P31" s="87" t="s">
        <v>52</v>
      </c>
      <c r="Q31" s="6" t="s">
        <v>16</v>
      </c>
      <c r="R31" s="86" t="s">
        <v>52</v>
      </c>
      <c r="S31" s="12"/>
      <c r="T31" s="87" t="s">
        <v>53</v>
      </c>
      <c r="U31" s="6" t="s">
        <v>17</v>
      </c>
      <c r="V31" s="86" t="s">
        <v>53</v>
      </c>
      <c r="W31" s="12"/>
      <c r="X31" s="87" t="s">
        <v>54</v>
      </c>
      <c r="Y31" s="6" t="s">
        <v>18</v>
      </c>
      <c r="Z31" s="85" t="s">
        <v>54</v>
      </c>
      <c r="AA31" s="12"/>
      <c r="AB31" s="85" t="s">
        <v>55</v>
      </c>
    </row>
    <row r="32" spans="1:28" ht="25.5" customHeight="1">
      <c r="B32" s="15"/>
      <c r="C32" s="7" t="s">
        <v>39</v>
      </c>
      <c r="D32" s="42">
        <v>34</v>
      </c>
      <c r="E32" s="42">
        <v>26</v>
      </c>
      <c r="F32" s="72">
        <v>20</v>
      </c>
      <c r="G32" s="39"/>
      <c r="H32" s="41">
        <v>42</v>
      </c>
      <c r="I32" s="42">
        <v>27</v>
      </c>
      <c r="J32" s="49">
        <v>23</v>
      </c>
      <c r="K32" s="39"/>
      <c r="L32" s="41">
        <v>33</v>
      </c>
      <c r="M32" s="42">
        <v>26</v>
      </c>
      <c r="N32" s="49">
        <v>19</v>
      </c>
      <c r="O32" s="39"/>
      <c r="P32" s="41">
        <v>30</v>
      </c>
      <c r="Q32" s="42">
        <v>18</v>
      </c>
      <c r="R32" s="49">
        <v>17</v>
      </c>
      <c r="S32" s="39"/>
      <c r="T32" s="41">
        <v>18</v>
      </c>
      <c r="U32" s="42">
        <v>19</v>
      </c>
      <c r="V32" s="49">
        <v>16</v>
      </c>
      <c r="W32" s="39"/>
      <c r="X32" s="47">
        <v>34</v>
      </c>
      <c r="Y32" s="48">
        <v>21</v>
      </c>
      <c r="Z32" s="53">
        <v>20</v>
      </c>
      <c r="AA32" s="39"/>
      <c r="AB32" s="53">
        <v>23</v>
      </c>
    </row>
    <row r="33" spans="2:32" ht="23.25" customHeight="1">
      <c r="B33" s="15"/>
      <c r="C33" s="7" t="s">
        <v>40</v>
      </c>
      <c r="D33" s="42">
        <v>109</v>
      </c>
      <c r="E33" s="42">
        <v>65</v>
      </c>
      <c r="F33" s="72">
        <v>64</v>
      </c>
      <c r="G33" s="39"/>
      <c r="H33" s="41">
        <v>104</v>
      </c>
      <c r="I33" s="42">
        <v>59</v>
      </c>
      <c r="J33" s="49">
        <v>60</v>
      </c>
      <c r="K33" s="39"/>
      <c r="L33" s="41">
        <v>105</v>
      </c>
      <c r="M33" s="42">
        <v>58</v>
      </c>
      <c r="N33" s="49">
        <v>57</v>
      </c>
      <c r="O33" s="39"/>
      <c r="P33" s="41">
        <v>96</v>
      </c>
      <c r="Q33" s="42">
        <v>62</v>
      </c>
      <c r="R33" s="49">
        <v>65</v>
      </c>
      <c r="S33" s="39"/>
      <c r="T33" s="41">
        <v>38</v>
      </c>
      <c r="U33" s="42">
        <v>29</v>
      </c>
      <c r="V33" s="49">
        <v>29</v>
      </c>
      <c r="W33" s="39"/>
      <c r="X33" s="47">
        <v>75</v>
      </c>
      <c r="Y33" s="48">
        <v>45</v>
      </c>
      <c r="Z33" s="53">
        <v>45</v>
      </c>
      <c r="AA33" s="39"/>
      <c r="AB33" s="53">
        <v>68</v>
      </c>
    </row>
    <row r="34" spans="2:32" ht="23.25" customHeight="1">
      <c r="B34" s="15"/>
      <c r="C34" s="7" t="s">
        <v>6</v>
      </c>
      <c r="D34" s="42">
        <v>24</v>
      </c>
      <c r="E34" s="42">
        <v>7</v>
      </c>
      <c r="F34" s="49">
        <v>15</v>
      </c>
      <c r="G34" s="39"/>
      <c r="H34" s="41">
        <v>32</v>
      </c>
      <c r="I34" s="42">
        <v>11</v>
      </c>
      <c r="J34" s="49">
        <v>18</v>
      </c>
      <c r="K34" s="39"/>
      <c r="L34" s="41">
        <v>31</v>
      </c>
      <c r="M34" s="42">
        <v>13</v>
      </c>
      <c r="N34" s="49">
        <v>20</v>
      </c>
      <c r="O34" s="39"/>
      <c r="P34" s="41">
        <v>23</v>
      </c>
      <c r="Q34" s="42">
        <v>8</v>
      </c>
      <c r="R34" s="49">
        <v>11</v>
      </c>
      <c r="S34" s="39"/>
      <c r="T34" s="41">
        <v>12</v>
      </c>
      <c r="U34" s="42">
        <v>8</v>
      </c>
      <c r="V34" s="49">
        <v>11</v>
      </c>
      <c r="W34" s="39"/>
      <c r="X34" s="47">
        <v>28</v>
      </c>
      <c r="Y34" s="48">
        <v>16</v>
      </c>
      <c r="Z34" s="53">
        <v>18</v>
      </c>
      <c r="AA34" s="39"/>
      <c r="AB34" s="53">
        <v>7</v>
      </c>
    </row>
    <row r="35" spans="2:32" ht="21.75" customHeight="1">
      <c r="B35" s="15"/>
      <c r="C35" s="7" t="s">
        <v>5</v>
      </c>
      <c r="D35" s="42">
        <v>13</v>
      </c>
      <c r="E35" s="42">
        <v>3</v>
      </c>
      <c r="F35" s="49">
        <v>4</v>
      </c>
      <c r="G35" s="39"/>
      <c r="H35" s="41">
        <v>16</v>
      </c>
      <c r="I35" s="42">
        <v>5</v>
      </c>
      <c r="J35" s="49">
        <v>4</v>
      </c>
      <c r="K35" s="39"/>
      <c r="L35" s="41">
        <v>19</v>
      </c>
      <c r="M35" s="42">
        <v>5</v>
      </c>
      <c r="N35" s="49">
        <v>7</v>
      </c>
      <c r="O35" s="39"/>
      <c r="P35" s="41">
        <v>17</v>
      </c>
      <c r="Q35" s="42">
        <v>10</v>
      </c>
      <c r="R35" s="49">
        <v>8</v>
      </c>
      <c r="S35" s="39"/>
      <c r="T35" s="41">
        <v>9</v>
      </c>
      <c r="U35" s="42">
        <v>5</v>
      </c>
      <c r="V35" s="49">
        <v>7</v>
      </c>
      <c r="W35" s="39"/>
      <c r="X35" s="47">
        <v>12</v>
      </c>
      <c r="Y35" s="48">
        <v>3</v>
      </c>
      <c r="Z35" s="53">
        <v>4</v>
      </c>
      <c r="AA35" s="39"/>
      <c r="AB35" s="53">
        <v>13</v>
      </c>
    </row>
    <row r="36" spans="2:32" ht="27" customHeight="1">
      <c r="B36" s="38"/>
      <c r="C36" s="18" t="s">
        <v>19</v>
      </c>
      <c r="D36" s="88">
        <f>SUM(D32:D35)</f>
        <v>180</v>
      </c>
      <c r="E36" s="21">
        <f>SUM(E32:E35)</f>
        <v>101</v>
      </c>
      <c r="F36" s="50">
        <f>SUM(F32:F35)</f>
        <v>103</v>
      </c>
      <c r="G36" s="28"/>
      <c r="H36" s="91">
        <f>SUM(H32:H35)</f>
        <v>194</v>
      </c>
      <c r="I36" s="21">
        <f>SUM(I32:I35)</f>
        <v>102</v>
      </c>
      <c r="J36" s="50">
        <f>SUM(J32:J35)</f>
        <v>105</v>
      </c>
      <c r="K36" s="28"/>
      <c r="L36" s="94">
        <f>SUM(L32:L35)</f>
        <v>188</v>
      </c>
      <c r="M36" s="22">
        <f>SUM(M32:M35)</f>
        <v>102</v>
      </c>
      <c r="N36" s="50">
        <f>SUM(N32:N35)</f>
        <v>103</v>
      </c>
      <c r="O36" s="28"/>
      <c r="P36" s="94">
        <f>SUM(P32:P35)</f>
        <v>166</v>
      </c>
      <c r="Q36" s="22">
        <f>SUM(Q32:Q35)</f>
        <v>98</v>
      </c>
      <c r="R36" s="50">
        <f>SUM(R32:R35)</f>
        <v>101</v>
      </c>
      <c r="S36" s="28"/>
      <c r="T36" s="94">
        <f>SUM(T32:T35)</f>
        <v>77</v>
      </c>
      <c r="U36" s="22">
        <f>SUM(U32:U35)</f>
        <v>61</v>
      </c>
      <c r="V36" s="50">
        <f>SUM(V32:V35)</f>
        <v>63</v>
      </c>
      <c r="W36" s="28"/>
      <c r="X36" s="94">
        <f>SUM(X32:X35)</f>
        <v>149</v>
      </c>
      <c r="Y36" s="22">
        <f>SUM(Y32:Y35)</f>
        <v>85</v>
      </c>
      <c r="Z36" s="54">
        <f>SUM(Z32:Z35)</f>
        <v>87</v>
      </c>
      <c r="AA36" s="28"/>
      <c r="AB36" s="54">
        <f>SUM(AB32:AB35)</f>
        <v>111</v>
      </c>
    </row>
    <row r="37" spans="2:32" ht="38.25" customHeight="1">
      <c r="B37" s="106" t="s">
        <v>43</v>
      </c>
      <c r="C37" s="106"/>
      <c r="D37" s="44">
        <v>33</v>
      </c>
      <c r="E37" s="44">
        <v>13</v>
      </c>
      <c r="F37" s="51">
        <v>11</v>
      </c>
      <c r="G37" s="40"/>
      <c r="H37" s="43">
        <v>5</v>
      </c>
      <c r="I37" s="44">
        <v>8</v>
      </c>
      <c r="J37" s="51">
        <v>5</v>
      </c>
      <c r="K37" s="40"/>
      <c r="L37" s="45">
        <v>8</v>
      </c>
      <c r="M37" s="46">
        <v>9</v>
      </c>
      <c r="N37" s="52">
        <v>8</v>
      </c>
      <c r="O37" s="40"/>
      <c r="P37" s="45">
        <v>0</v>
      </c>
      <c r="Q37" s="46">
        <v>3</v>
      </c>
      <c r="R37" s="52">
        <v>0</v>
      </c>
      <c r="S37" s="40"/>
      <c r="T37" s="45">
        <v>1</v>
      </c>
      <c r="U37" s="46">
        <v>2</v>
      </c>
      <c r="V37" s="52">
        <v>0</v>
      </c>
      <c r="W37" s="40"/>
      <c r="X37" s="45">
        <v>12</v>
      </c>
      <c r="Y37" s="46">
        <v>12</v>
      </c>
      <c r="Z37" s="55">
        <v>10</v>
      </c>
      <c r="AA37" s="40"/>
      <c r="AB37" s="55">
        <v>3</v>
      </c>
    </row>
    <row r="38" spans="2:32" ht="41.25" customHeight="1">
      <c r="B38" s="107" t="s">
        <v>13</v>
      </c>
      <c r="C38" s="107"/>
      <c r="D38" s="81">
        <f>D36+D37</f>
        <v>213</v>
      </c>
      <c r="E38" s="81">
        <f>E36+E37</f>
        <v>114</v>
      </c>
      <c r="F38" s="82">
        <f>F36+F37</f>
        <v>114</v>
      </c>
      <c r="G38" s="31"/>
      <c r="H38" s="83">
        <f>H36+H37</f>
        <v>199</v>
      </c>
      <c r="I38" s="81">
        <f>I36+I37</f>
        <v>110</v>
      </c>
      <c r="J38" s="82">
        <f>J36+J37</f>
        <v>110</v>
      </c>
      <c r="K38" s="31"/>
      <c r="L38" s="83">
        <f>L36+L37</f>
        <v>196</v>
      </c>
      <c r="M38" s="81">
        <f>M36+M37</f>
        <v>111</v>
      </c>
      <c r="N38" s="84">
        <f>N36+N37</f>
        <v>111</v>
      </c>
      <c r="O38" s="31"/>
      <c r="P38" s="83">
        <f>P36+P37</f>
        <v>166</v>
      </c>
      <c r="Q38" s="81">
        <f>Q36+Q37</f>
        <v>101</v>
      </c>
      <c r="R38" s="84">
        <f>R36+R37</f>
        <v>101</v>
      </c>
      <c r="S38" s="31"/>
      <c r="T38" s="83">
        <f>T36+T37</f>
        <v>78</v>
      </c>
      <c r="U38" s="81">
        <f>U36+U37</f>
        <v>63</v>
      </c>
      <c r="V38" s="84">
        <f>V36+V37</f>
        <v>63</v>
      </c>
      <c r="W38" s="31"/>
      <c r="X38" s="83">
        <f>X36+X37</f>
        <v>161</v>
      </c>
      <c r="Y38" s="81">
        <f>Y36+Y37</f>
        <v>97</v>
      </c>
      <c r="Z38" s="81">
        <f>Z36+Z37</f>
        <v>97</v>
      </c>
      <c r="AA38" s="31"/>
      <c r="AB38" s="81">
        <f>AB36+AB37</f>
        <v>114</v>
      </c>
    </row>
    <row r="39" spans="2:32" ht="51.75" customHeight="1">
      <c r="B39" s="15"/>
      <c r="C39" s="18" t="s">
        <v>7</v>
      </c>
      <c r="D39" s="5">
        <f>D33/(D33+D34)</f>
        <v>0.81954887218045114</v>
      </c>
      <c r="E39" s="5">
        <f>E33/(E33+E34)</f>
        <v>0.90277777777777779</v>
      </c>
      <c r="F39" s="9">
        <f>F33/(F33+F34)</f>
        <v>0.810126582278481</v>
      </c>
      <c r="G39" s="13"/>
      <c r="H39" s="11">
        <f>H33/(H33+H34)</f>
        <v>0.76470588235294112</v>
      </c>
      <c r="I39" s="5">
        <f>I33/(I33+I34)</f>
        <v>0.84285714285714286</v>
      </c>
      <c r="J39" s="9">
        <f>J33/(J33+J34)</f>
        <v>0.76923076923076927</v>
      </c>
      <c r="K39" s="13"/>
      <c r="L39" s="11">
        <f>L33/(L33+L34)</f>
        <v>0.7720588235294118</v>
      </c>
      <c r="M39" s="5">
        <f>M33/(M33+M34)</f>
        <v>0.81690140845070425</v>
      </c>
      <c r="N39" s="9">
        <f>N33/(N33+N34)</f>
        <v>0.74025974025974028</v>
      </c>
      <c r="O39" s="13"/>
      <c r="P39" s="11">
        <f>P33/(P33+P34)</f>
        <v>0.80672268907563027</v>
      </c>
      <c r="Q39" s="5">
        <f>Q33/(Q33+Q34)</f>
        <v>0.88571428571428568</v>
      </c>
      <c r="R39" s="9">
        <f>R33/(R33+R34)</f>
        <v>0.85526315789473684</v>
      </c>
      <c r="S39" s="13"/>
      <c r="T39" s="11">
        <f>T33/(T33+T34)</f>
        <v>0.76</v>
      </c>
      <c r="U39" s="5">
        <f>U33/(U33+U34)</f>
        <v>0.78378378378378377</v>
      </c>
      <c r="V39" s="9">
        <f>V33/(V33+V34)</f>
        <v>0.72499999999999998</v>
      </c>
      <c r="W39" s="13"/>
      <c r="X39" s="11">
        <f>X33/(X33+X34)</f>
        <v>0.72815533980582525</v>
      </c>
      <c r="Y39" s="5">
        <f>Y33/(Y33+Y34)</f>
        <v>0.73770491803278693</v>
      </c>
      <c r="Z39" s="5">
        <f>Z33/(Z33+Z34)</f>
        <v>0.7142857142857143</v>
      </c>
      <c r="AA39" s="13"/>
      <c r="AB39" s="5">
        <f>AB33/(AB33+AB34)</f>
        <v>0.90666666666666662</v>
      </c>
    </row>
    <row r="40" spans="2:32" ht="31.5" customHeight="1">
      <c r="B40" s="15"/>
      <c r="C40" s="8" t="s">
        <v>20</v>
      </c>
      <c r="D40" s="89">
        <f>D39*100</f>
        <v>81.954887218045116</v>
      </c>
      <c r="E40" s="23">
        <f>E39*100</f>
        <v>90.277777777777786</v>
      </c>
      <c r="F40" s="26">
        <f>F39*100</f>
        <v>81.012658227848107</v>
      </c>
      <c r="G40" s="19"/>
      <c r="H40" s="92">
        <f>H39*100</f>
        <v>76.470588235294116</v>
      </c>
      <c r="I40" s="23">
        <f>I39*100</f>
        <v>84.285714285714292</v>
      </c>
      <c r="J40" s="26">
        <f>J39*100</f>
        <v>76.923076923076934</v>
      </c>
      <c r="K40" s="19"/>
      <c r="L40" s="92">
        <f>L39*100</f>
        <v>77.205882352941174</v>
      </c>
      <c r="M40" s="23">
        <f>M39*100</f>
        <v>81.690140845070431</v>
      </c>
      <c r="N40" s="26">
        <f>N39*100</f>
        <v>74.025974025974023</v>
      </c>
      <c r="O40" s="19"/>
      <c r="P40" s="92">
        <f>P39*100</f>
        <v>80.672268907563023</v>
      </c>
      <c r="Q40" s="23">
        <f>Q39*100</f>
        <v>88.571428571428569</v>
      </c>
      <c r="R40" s="26">
        <f>R39*100</f>
        <v>85.526315789473685</v>
      </c>
      <c r="S40" s="19"/>
      <c r="T40" s="92">
        <f>T39*100</f>
        <v>76</v>
      </c>
      <c r="U40" s="23">
        <f>U39*100</f>
        <v>78.378378378378372</v>
      </c>
      <c r="V40" s="26">
        <f>V39*100</f>
        <v>72.5</v>
      </c>
      <c r="W40" s="19"/>
      <c r="X40" s="92">
        <f>X39*100</f>
        <v>72.815533980582529</v>
      </c>
      <c r="Y40" s="23">
        <f>Y39*100</f>
        <v>73.770491803278688</v>
      </c>
      <c r="Z40" s="23">
        <f>Z39*100</f>
        <v>71.428571428571431</v>
      </c>
      <c r="AA40" s="19"/>
      <c r="AB40" s="23">
        <f>AB39*100</f>
        <v>90.666666666666657</v>
      </c>
    </row>
    <row r="41" spans="2:32" ht="27.75" customHeight="1">
      <c r="B41" s="15"/>
      <c r="C41" s="18" t="s">
        <v>8</v>
      </c>
      <c r="D41" s="34">
        <f>D32/(D32+D35)</f>
        <v>0.72340425531914898</v>
      </c>
      <c r="E41" s="34">
        <f>E32/(E32+E35)</f>
        <v>0.89655172413793105</v>
      </c>
      <c r="F41" s="35">
        <f>F32/(F32+F35)</f>
        <v>0.83333333333333337</v>
      </c>
      <c r="G41" s="36"/>
      <c r="H41" s="37">
        <f>H32/(H32+H35)</f>
        <v>0.72413793103448276</v>
      </c>
      <c r="I41" s="34">
        <f>I32/(I32+I35)</f>
        <v>0.84375</v>
      </c>
      <c r="J41" s="35">
        <f>J32/(J32+J35)</f>
        <v>0.85185185185185186</v>
      </c>
      <c r="K41" s="36"/>
      <c r="L41" s="37">
        <f>L32/(L32+L35)</f>
        <v>0.63461538461538458</v>
      </c>
      <c r="M41" s="34">
        <f>M32/(M32+M35)</f>
        <v>0.83870967741935487</v>
      </c>
      <c r="N41" s="35">
        <f>N32/(N32+N35)</f>
        <v>0.73076923076923073</v>
      </c>
      <c r="O41" s="36"/>
      <c r="P41" s="37">
        <f>P32/(P32+P35)</f>
        <v>0.63829787234042556</v>
      </c>
      <c r="Q41" s="34">
        <f>Q32/(Q32+Q35)</f>
        <v>0.6428571428571429</v>
      </c>
      <c r="R41" s="35">
        <f>R32/(R32+R35)</f>
        <v>0.68</v>
      </c>
      <c r="S41" s="36"/>
      <c r="T41" s="37">
        <f>T32/(T32+T35)</f>
        <v>0.66666666666666663</v>
      </c>
      <c r="U41" s="34">
        <f>U32/(U32+U35)</f>
        <v>0.79166666666666663</v>
      </c>
      <c r="V41" s="35">
        <f>V32/(V32+V35)</f>
        <v>0.69565217391304346</v>
      </c>
      <c r="W41" s="36"/>
      <c r="X41" s="37">
        <f>X32/(X32+X35)</f>
        <v>0.73913043478260865</v>
      </c>
      <c r="Y41" s="34">
        <f>Y32/(Y32+Y35)</f>
        <v>0.875</v>
      </c>
      <c r="Z41" s="34">
        <f>Z32/(Z32+Z35)</f>
        <v>0.83333333333333337</v>
      </c>
      <c r="AA41" s="36"/>
      <c r="AB41" s="34">
        <f>AB32/(AB32+AB35)</f>
        <v>0.63888888888888884</v>
      </c>
    </row>
    <row r="42" spans="2:32" ht="27.75" customHeight="1">
      <c r="B42" s="15"/>
      <c r="C42" s="8" t="s">
        <v>21</v>
      </c>
      <c r="D42" s="90">
        <f>D41*100</f>
        <v>72.340425531914903</v>
      </c>
      <c r="E42" s="24">
        <f>E41*100</f>
        <v>89.65517241379311</v>
      </c>
      <c r="F42" s="27">
        <f>F41*100</f>
        <v>83.333333333333343</v>
      </c>
      <c r="G42" s="20"/>
      <c r="H42" s="93">
        <f>H41*100</f>
        <v>72.41379310344827</v>
      </c>
      <c r="I42" s="24">
        <f>I41*100</f>
        <v>84.375</v>
      </c>
      <c r="J42" s="27">
        <f>J41*100</f>
        <v>85.18518518518519</v>
      </c>
      <c r="K42" s="20"/>
      <c r="L42" s="93">
        <f>L41*100</f>
        <v>63.46153846153846</v>
      </c>
      <c r="M42" s="24">
        <f>M41*100</f>
        <v>83.870967741935488</v>
      </c>
      <c r="N42" s="27">
        <f>N41*100</f>
        <v>73.076923076923066</v>
      </c>
      <c r="O42" s="20"/>
      <c r="P42" s="93">
        <f>P41*100</f>
        <v>63.829787234042556</v>
      </c>
      <c r="Q42" s="24">
        <f>Q41*100</f>
        <v>64.285714285714292</v>
      </c>
      <c r="R42" s="27">
        <f>R41*100</f>
        <v>68</v>
      </c>
      <c r="S42" s="20"/>
      <c r="T42" s="93">
        <f>T41*100</f>
        <v>66.666666666666657</v>
      </c>
      <c r="U42" s="24">
        <f>U41*100</f>
        <v>79.166666666666657</v>
      </c>
      <c r="V42" s="27">
        <f>V41*100</f>
        <v>69.565217391304344</v>
      </c>
      <c r="W42" s="20"/>
      <c r="X42" s="93">
        <f>X41*100</f>
        <v>73.91304347826086</v>
      </c>
      <c r="Y42" s="24">
        <f>Y41*100</f>
        <v>87.5</v>
      </c>
      <c r="Z42" s="24">
        <f>Z41*100</f>
        <v>83.333333333333343</v>
      </c>
      <c r="AA42" s="20"/>
      <c r="AB42" s="24">
        <f>AB41*100</f>
        <v>63.888888888888886</v>
      </c>
    </row>
    <row r="43" spans="2:32" ht="28.5" customHeight="1">
      <c r="B43" s="15"/>
      <c r="C43" s="7" t="s">
        <v>9</v>
      </c>
      <c r="D43" s="3">
        <f>D33/(D33+D35)</f>
        <v>0.89344262295081966</v>
      </c>
      <c r="E43" s="3">
        <f>E33/(E33+E35)</f>
        <v>0.95588235294117652</v>
      </c>
      <c r="F43" s="10">
        <f>F33/(F33+F35)</f>
        <v>0.94117647058823528</v>
      </c>
      <c r="G43" s="14"/>
      <c r="H43" s="4">
        <f>H33/(H33+H35)</f>
        <v>0.8666666666666667</v>
      </c>
      <c r="I43" s="3">
        <f>I33/(I33+I35)</f>
        <v>0.921875</v>
      </c>
      <c r="J43" s="10">
        <f>J33/(J33+J35)</f>
        <v>0.9375</v>
      </c>
      <c r="K43" s="14"/>
      <c r="L43" s="4">
        <f>L33/(L33+L35)</f>
        <v>0.84677419354838712</v>
      </c>
      <c r="M43" s="3">
        <f>M33/(M33+M35)</f>
        <v>0.92063492063492058</v>
      </c>
      <c r="N43" s="10">
        <f>N33/(N33+N35)</f>
        <v>0.890625</v>
      </c>
      <c r="O43" s="14"/>
      <c r="P43" s="4">
        <f>P33/(P33+P35)</f>
        <v>0.84955752212389379</v>
      </c>
      <c r="Q43" s="3">
        <f>Q33/(Q33+Q35)</f>
        <v>0.86111111111111116</v>
      </c>
      <c r="R43" s="10">
        <f>R33/(R33+R35)</f>
        <v>0.8904109589041096</v>
      </c>
      <c r="S43" s="14"/>
      <c r="T43" s="4">
        <f>T33/(T33+T35)</f>
        <v>0.80851063829787229</v>
      </c>
      <c r="U43" s="3">
        <f>U33/(U33+U35)</f>
        <v>0.8529411764705882</v>
      </c>
      <c r="V43" s="10">
        <f>V33/(V33+V35)</f>
        <v>0.80555555555555558</v>
      </c>
      <c r="W43" s="14"/>
      <c r="X43" s="4">
        <f>X33/(X33+X35)</f>
        <v>0.86206896551724133</v>
      </c>
      <c r="Y43" s="3">
        <f>Y33/(Y33+Y35)</f>
        <v>0.9375</v>
      </c>
      <c r="Z43" s="3">
        <f>Z33/(Z33+Z35)</f>
        <v>0.91836734693877553</v>
      </c>
      <c r="AA43" s="14"/>
      <c r="AB43" s="3">
        <f>AB33/(AB33+AB35)</f>
        <v>0.83950617283950613</v>
      </c>
    </row>
    <row r="44" spans="2:32" ht="29.25" customHeight="1">
      <c r="B44" s="15"/>
      <c r="C44" s="7" t="s">
        <v>10</v>
      </c>
      <c r="D44" s="3">
        <f>D32/(D32+D34)</f>
        <v>0.58620689655172409</v>
      </c>
      <c r="E44" s="3">
        <f>E32/(E32+E34)</f>
        <v>0.78787878787878785</v>
      </c>
      <c r="F44" s="10">
        <f>F32/(F32+F34)</f>
        <v>0.5714285714285714</v>
      </c>
      <c r="G44" s="14"/>
      <c r="H44" s="4">
        <f>H32/(H32+H34)</f>
        <v>0.56756756756756754</v>
      </c>
      <c r="I44" s="3">
        <f>I32/(I32+I34)</f>
        <v>0.71052631578947367</v>
      </c>
      <c r="J44" s="10">
        <f>J32/(J32+J34)</f>
        <v>0.56097560975609762</v>
      </c>
      <c r="K44" s="14"/>
      <c r="L44" s="4">
        <f>L32/(L32+L34)</f>
        <v>0.515625</v>
      </c>
      <c r="M44" s="3">
        <f>M32/(M32+M34)</f>
        <v>0.66666666666666663</v>
      </c>
      <c r="N44" s="10">
        <f>N32/(N32+N34)</f>
        <v>0.48717948717948717</v>
      </c>
      <c r="O44" s="14"/>
      <c r="P44" s="4">
        <f>P32/(P32+P34)</f>
        <v>0.56603773584905659</v>
      </c>
      <c r="Q44" s="3">
        <f>Q32/(Q32+Q34)</f>
        <v>0.69230769230769229</v>
      </c>
      <c r="R44" s="10">
        <f>R32/(R32+R34)</f>
        <v>0.6071428571428571</v>
      </c>
      <c r="S44" s="14"/>
      <c r="T44" s="4">
        <f>T32/(T32+T34)</f>
        <v>0.6</v>
      </c>
      <c r="U44" s="3">
        <f>U32/(U32+U34)</f>
        <v>0.70370370370370372</v>
      </c>
      <c r="V44" s="10">
        <f>V32/(V32+V34)</f>
        <v>0.59259259259259256</v>
      </c>
      <c r="W44" s="14"/>
      <c r="X44" s="4">
        <f>X32/(X32+X34)</f>
        <v>0.54838709677419351</v>
      </c>
      <c r="Y44" s="3">
        <f>Y32/(Y32+Y34)</f>
        <v>0.56756756756756754</v>
      </c>
      <c r="Z44" s="3">
        <f>Z32/(Z32+Z34)</f>
        <v>0.52631578947368418</v>
      </c>
      <c r="AA44" s="14"/>
      <c r="AB44" s="3">
        <f>AB32/(AB32+AB34)</f>
        <v>0.76666666666666672</v>
      </c>
    </row>
    <row r="45" spans="2:32" ht="26.25" customHeight="1">
      <c r="B45" s="15"/>
      <c r="C45" s="7" t="s">
        <v>11</v>
      </c>
      <c r="D45" s="3">
        <f>(D32+D33)/D36</f>
        <v>0.7944444444444444</v>
      </c>
      <c r="E45" s="3">
        <f>(E32+E33)/E36</f>
        <v>0.90099009900990101</v>
      </c>
      <c r="F45" s="10">
        <f>(F32+F33)/F36</f>
        <v>0.81553398058252424</v>
      </c>
      <c r="G45" s="14"/>
      <c r="H45" s="4">
        <f>(H32+H33)/H36</f>
        <v>0.75257731958762886</v>
      </c>
      <c r="I45" s="3">
        <f>(I32+I33)/I36</f>
        <v>0.84313725490196079</v>
      </c>
      <c r="J45" s="10">
        <f>(J32+J33)/J36</f>
        <v>0.79047619047619044</v>
      </c>
      <c r="K45" s="14"/>
      <c r="L45" s="4">
        <f>(L32+L33)/L36</f>
        <v>0.73404255319148937</v>
      </c>
      <c r="M45" s="3">
        <f>(M32+M33)/M36</f>
        <v>0.82352941176470584</v>
      </c>
      <c r="N45" s="10">
        <f>(N32+N33)/N36</f>
        <v>0.73786407766990292</v>
      </c>
      <c r="O45" s="14"/>
      <c r="P45" s="4">
        <f>(P32+P33)/P36</f>
        <v>0.75903614457831325</v>
      </c>
      <c r="Q45" s="3">
        <f>(Q32+Q33)/Q36</f>
        <v>0.81632653061224492</v>
      </c>
      <c r="R45" s="10">
        <f>(R32+R33)/R36</f>
        <v>0.81188118811881194</v>
      </c>
      <c r="S45" s="14"/>
      <c r="T45" s="4">
        <f>(T32+T33)/T36</f>
        <v>0.72727272727272729</v>
      </c>
      <c r="U45" s="3">
        <f>(U32+U33)/U36</f>
        <v>0.78688524590163933</v>
      </c>
      <c r="V45" s="10">
        <f>(V32+V33)/V36</f>
        <v>0.7142857142857143</v>
      </c>
      <c r="W45" s="14"/>
      <c r="X45" s="4">
        <f>(X32+X33)/X36</f>
        <v>0.73154362416107388</v>
      </c>
      <c r="Y45" s="3">
        <f>(Y32+Y33)/Y36</f>
        <v>0.77647058823529413</v>
      </c>
      <c r="Z45" s="3">
        <f>(Z32+Z33)/Z36</f>
        <v>0.74712643678160917</v>
      </c>
      <c r="AA45" s="14"/>
      <c r="AB45" s="3">
        <f>(AB32+AB33)/AB36</f>
        <v>0.81981981981981977</v>
      </c>
    </row>
    <row r="46" spans="2:32" ht="29.25" customHeight="1">
      <c r="B46" s="15"/>
      <c r="C46" s="8" t="s">
        <v>12</v>
      </c>
      <c r="D46" s="90">
        <f>D45*100</f>
        <v>79.444444444444443</v>
      </c>
      <c r="E46" s="24">
        <f>E45*100</f>
        <v>90.099009900990097</v>
      </c>
      <c r="F46" s="27">
        <f>F45*100</f>
        <v>81.553398058252426</v>
      </c>
      <c r="G46" s="29"/>
      <c r="H46" s="93">
        <f>H45*100</f>
        <v>75.257731958762889</v>
      </c>
      <c r="I46" s="24">
        <f>I45*100</f>
        <v>84.313725490196077</v>
      </c>
      <c r="J46" s="27">
        <f>J45*100</f>
        <v>79.047619047619051</v>
      </c>
      <c r="K46" s="29"/>
      <c r="L46" s="93">
        <f>L45*100</f>
        <v>73.40425531914893</v>
      </c>
      <c r="M46" s="24">
        <f>M45*100</f>
        <v>82.35294117647058</v>
      </c>
      <c r="N46" s="27">
        <f>N45*100</f>
        <v>73.786407766990294</v>
      </c>
      <c r="O46" s="29"/>
      <c r="P46" s="93">
        <f>P45*100</f>
        <v>75.903614457831324</v>
      </c>
      <c r="Q46" s="24">
        <f>Q45*100</f>
        <v>81.632653061224488</v>
      </c>
      <c r="R46" s="27">
        <f t="shared" ref="R46:Z46" si="0">R45*100</f>
        <v>81.188118811881196</v>
      </c>
      <c r="S46" s="29"/>
      <c r="T46" s="93">
        <f t="shared" si="0"/>
        <v>72.727272727272734</v>
      </c>
      <c r="U46" s="24">
        <f>U45*100</f>
        <v>78.688524590163937</v>
      </c>
      <c r="V46" s="27">
        <f t="shared" si="0"/>
        <v>71.428571428571431</v>
      </c>
      <c r="W46" s="29"/>
      <c r="X46" s="93">
        <f t="shared" si="0"/>
        <v>73.154362416107389</v>
      </c>
      <c r="Y46" s="24">
        <f t="shared" si="0"/>
        <v>77.64705882352942</v>
      </c>
      <c r="Z46" s="24">
        <f t="shared" si="0"/>
        <v>74.712643678160916</v>
      </c>
      <c r="AA46" s="29"/>
      <c r="AB46" s="24">
        <f t="shared" ref="AB46" si="1">AB45*100</f>
        <v>81.981981981981974</v>
      </c>
    </row>
    <row r="47" spans="2:32" ht="33.75" customHeight="1">
      <c r="B47" s="2"/>
      <c r="C47" s="2"/>
      <c r="D47" s="2"/>
      <c r="E47" s="2"/>
      <c r="F47" s="2"/>
      <c r="G47" s="2"/>
      <c r="H47" s="2"/>
      <c r="I47" s="2"/>
      <c r="J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32"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</row>
    <row r="49" spans="19:32"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 spans="19:32"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</row>
    <row r="51" spans="19:32"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</row>
    <row r="52" spans="19:32"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</row>
    <row r="53" spans="19:32"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</row>
    <row r="54" spans="19:32"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</row>
    <row r="55" spans="19:32"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</row>
    <row r="56" spans="19:32"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</row>
    <row r="57" spans="19:32"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 spans="19:32"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</row>
    <row r="59" spans="19:32"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</row>
    <row r="60" spans="19:32"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</row>
    <row r="61" spans="19:32"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</row>
    <row r="62" spans="19:32"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</row>
    <row r="63" spans="19:32"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9:32"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</row>
    <row r="65" spans="19:32"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</row>
    <row r="66" spans="19:32"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</row>
    <row r="67" spans="19:32"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</row>
    <row r="68" spans="19:32"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</row>
    <row r="69" spans="19:32"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</row>
    <row r="70" spans="19:32"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</row>
    <row r="71" spans="19:32"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</row>
    <row r="72" spans="19:32"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</row>
    <row r="73" spans="19:32"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</row>
    <row r="74" spans="19:32"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</row>
  </sheetData>
  <mergeCells count="9">
    <mergeCell ref="B9:I9"/>
    <mergeCell ref="B37:C37"/>
    <mergeCell ref="B38:C38"/>
    <mergeCell ref="X30:Z30"/>
    <mergeCell ref="T30:V30"/>
    <mergeCell ref="P30:R30"/>
    <mergeCell ref="L30:N30"/>
    <mergeCell ref="H30:J30"/>
    <mergeCell ref="D30:F30"/>
  </mergeCells>
  <pageMargins left="0.25" right="0.25" top="0.75" bottom="0.75" header="0.3" footer="0.3"/>
  <pageSetup paperSize="8" orientation="landscape" verticalDpi="599" r:id="rId1"/>
  <ignoredErrors>
    <ignoredError sqref="W41:Z41 G41:J41 K41:N41 O41:R41 S41:V41 AB41" formula="1"/>
    <ignoredError sqref="D39:F39 D40:F40 D42:F46" evalError="1"/>
    <ignoredError sqref="D41:F41" evalError="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"/>
  <sheetViews>
    <sheetView workbookViewId="0"/>
  </sheetViews>
  <sheetFormatPr baseColWidth="10" defaultColWidth="11.44140625" defaultRowHeight="14.4"/>
  <sheetData/>
  <pageMargins left="0.7" right="0.7" top="0.78740157499999996" bottom="0.78740157499999996" header="0.3" footer="0.3"/>
  <drawing r:id="rId1"/>
  <legacyDrawing r:id="rId2"/>
  <controls>
    <mc:AlternateContent xmlns:mc="http://schemas.openxmlformats.org/markup-compatibility/2006">
      <mc:Choice Requires="x14">
        <control shapeId="2049" r:id="rId3" name="_isentrisStructCtl">
          <controlPr defaultSize="0" autoLin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190500</xdr:colOff>
                <xdr:row>2</xdr:row>
                <xdr:rowOff>99060</xdr:rowOff>
              </to>
            </anchor>
          </controlPr>
        </control>
      </mc:Choice>
      <mc:Fallback>
        <control shapeId="2049" r:id="rId3" name="_isentrisStructCtl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Cooper statistics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Urbisch</dc:creator>
  <cp:lastModifiedBy>Robert Landsiedel</cp:lastModifiedBy>
  <cp:lastPrinted>2014-07-30T12:00:55Z</cp:lastPrinted>
  <dcterms:created xsi:type="dcterms:W3CDTF">2006-09-16T00:00:00Z</dcterms:created>
  <dcterms:modified xsi:type="dcterms:W3CDTF">2014-09-22T16:30:05Z</dcterms:modified>
</cp:coreProperties>
</file>