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635" yWindow="-15" windowWidth="6870" windowHeight="8220"/>
  </bookViews>
  <sheets>
    <sheet name="dif cell count" sheetId="2" r:id="rId1"/>
  </sheets>
  <calcPr calcId="145621" concurrentCalc="0"/>
</workbook>
</file>

<file path=xl/calcChain.xml><?xml version="1.0" encoding="utf-8"?>
<calcChain xmlns="http://schemas.openxmlformats.org/spreadsheetml/2006/main">
  <c r="D18" i="2" l="1"/>
  <c r="E18" i="2"/>
  <c r="F18" i="2"/>
  <c r="G18" i="2"/>
  <c r="H18" i="2"/>
  <c r="I18" i="2"/>
  <c r="J18" i="2"/>
  <c r="K18" i="2"/>
  <c r="D19" i="2"/>
  <c r="E19" i="2"/>
  <c r="F19" i="2"/>
  <c r="G19" i="2"/>
  <c r="H19" i="2"/>
  <c r="I19" i="2"/>
  <c r="J19" i="2"/>
  <c r="K19" i="2"/>
  <c r="C19" i="2"/>
  <c r="C18" i="2"/>
  <c r="C9" i="2"/>
  <c r="D8" i="2"/>
  <c r="C8" i="2"/>
  <c r="E8" i="2"/>
  <c r="F8" i="2"/>
  <c r="G8" i="2"/>
  <c r="H8" i="2"/>
  <c r="I8" i="2"/>
  <c r="J8" i="2"/>
  <c r="K8" i="2"/>
  <c r="D9" i="2"/>
  <c r="E9" i="2"/>
  <c r="F9" i="2"/>
  <c r="G9" i="2"/>
  <c r="H9" i="2"/>
  <c r="I9" i="2"/>
  <c r="J9" i="2"/>
  <c r="K9" i="2"/>
  <c r="C10" i="2"/>
  <c r="C11" i="2"/>
  <c r="C12" i="2"/>
  <c r="C13" i="2"/>
  <c r="C14" i="2"/>
  <c r="C15" i="2"/>
  <c r="H10" i="2"/>
  <c r="H11" i="2"/>
  <c r="H12" i="2"/>
  <c r="H13" i="2"/>
  <c r="H14" i="2"/>
  <c r="H15" i="2"/>
  <c r="I10" i="2"/>
  <c r="I11" i="2"/>
  <c r="I12" i="2"/>
  <c r="I13" i="2"/>
  <c r="I14" i="2"/>
  <c r="I15" i="2"/>
  <c r="J10" i="2"/>
  <c r="J11" i="2"/>
  <c r="J12" i="2"/>
  <c r="J13" i="2"/>
  <c r="J14" i="2"/>
  <c r="J15" i="2"/>
  <c r="K10" i="2"/>
  <c r="K12" i="2"/>
  <c r="K13" i="2"/>
  <c r="K14" i="2"/>
  <c r="K15" i="2"/>
  <c r="K11" i="2"/>
  <c r="C20" i="2"/>
  <c r="H20" i="2"/>
  <c r="I20" i="2"/>
  <c r="J20" i="2"/>
  <c r="K20" i="2"/>
  <c r="C21" i="2"/>
  <c r="H21" i="2"/>
  <c r="I21" i="2"/>
  <c r="J21" i="2"/>
  <c r="K21" i="2"/>
  <c r="C100" i="2"/>
  <c r="C101" i="2"/>
  <c r="C102" i="2"/>
  <c r="C103" i="2"/>
  <c r="C104" i="2"/>
  <c r="C105" i="2"/>
  <c r="C106" i="2"/>
  <c r="C2" i="2"/>
  <c r="K2" i="2"/>
  <c r="C16" i="2"/>
  <c r="K16" i="2"/>
  <c r="C17" i="2"/>
  <c r="K17" i="2"/>
  <c r="H2" i="2"/>
  <c r="C3" i="2"/>
  <c r="H3" i="2"/>
  <c r="C4" i="2"/>
  <c r="H4" i="2"/>
  <c r="C5" i="2"/>
  <c r="H5" i="2"/>
  <c r="C6" i="2"/>
  <c r="H6" i="2"/>
  <c r="C7" i="2"/>
  <c r="H7" i="2"/>
  <c r="H16" i="2"/>
  <c r="H17" i="2"/>
  <c r="I2" i="2"/>
  <c r="I3" i="2"/>
  <c r="I4" i="2"/>
  <c r="I5" i="2"/>
  <c r="I6" i="2"/>
  <c r="I7" i="2"/>
  <c r="I16" i="2"/>
  <c r="I17" i="2"/>
  <c r="J2" i="2"/>
  <c r="J3" i="2"/>
  <c r="J4" i="2"/>
  <c r="J5" i="2"/>
  <c r="J6" i="2"/>
  <c r="J7" i="2"/>
  <c r="J16" i="2"/>
  <c r="J17" i="2"/>
  <c r="K100" i="2"/>
  <c r="K101" i="2"/>
  <c r="K102" i="2"/>
  <c r="K103" i="2"/>
  <c r="K104" i="2"/>
  <c r="K105" i="2"/>
  <c r="K107" i="2"/>
  <c r="J100" i="2"/>
  <c r="J101" i="2"/>
  <c r="J102" i="2"/>
  <c r="J103" i="2"/>
  <c r="J104" i="2"/>
  <c r="J105" i="2"/>
  <c r="J107" i="2"/>
  <c r="I100" i="2"/>
  <c r="I101" i="2"/>
  <c r="I102" i="2"/>
  <c r="I103" i="2"/>
  <c r="I104" i="2"/>
  <c r="I105" i="2"/>
  <c r="I107" i="2"/>
  <c r="H100" i="2"/>
  <c r="H101" i="2"/>
  <c r="H102" i="2"/>
  <c r="H103" i="2"/>
  <c r="H104" i="2"/>
  <c r="H105" i="2"/>
  <c r="H107" i="2"/>
  <c r="G107" i="2"/>
  <c r="F107" i="2"/>
  <c r="E107" i="2"/>
  <c r="D107" i="2"/>
  <c r="C107" i="2"/>
  <c r="C92" i="2"/>
  <c r="K92" i="2"/>
  <c r="C93" i="2"/>
  <c r="K93" i="2"/>
  <c r="C94" i="2"/>
  <c r="K94" i="2"/>
  <c r="C95" i="2"/>
  <c r="K95" i="2"/>
  <c r="C96" i="2"/>
  <c r="K96" i="2"/>
  <c r="C97" i="2"/>
  <c r="K97" i="2"/>
  <c r="K99" i="2"/>
  <c r="J92" i="2"/>
  <c r="J93" i="2"/>
  <c r="J94" i="2"/>
  <c r="J95" i="2"/>
  <c r="J96" i="2"/>
  <c r="J97" i="2"/>
  <c r="J99" i="2"/>
  <c r="I92" i="2"/>
  <c r="I93" i="2"/>
  <c r="I94" i="2"/>
  <c r="I95" i="2"/>
  <c r="I96" i="2"/>
  <c r="I97" i="2"/>
  <c r="I99" i="2"/>
  <c r="H92" i="2"/>
  <c r="H93" i="2"/>
  <c r="H94" i="2"/>
  <c r="H95" i="2"/>
  <c r="H96" i="2"/>
  <c r="H97" i="2"/>
  <c r="H99" i="2"/>
  <c r="G99" i="2"/>
  <c r="F99" i="2"/>
  <c r="E99" i="2"/>
  <c r="D99" i="2"/>
  <c r="C99" i="2"/>
  <c r="C84" i="2"/>
  <c r="K84" i="2"/>
  <c r="C85" i="2"/>
  <c r="K85" i="2"/>
  <c r="C86" i="2"/>
  <c r="K86" i="2"/>
  <c r="C87" i="2"/>
  <c r="K87" i="2"/>
  <c r="C88" i="2"/>
  <c r="K88" i="2"/>
  <c r="C89" i="2"/>
  <c r="K89" i="2"/>
  <c r="K91" i="2"/>
  <c r="J84" i="2"/>
  <c r="J85" i="2"/>
  <c r="J86" i="2"/>
  <c r="J87" i="2"/>
  <c r="J88" i="2"/>
  <c r="J89" i="2"/>
  <c r="J91" i="2"/>
  <c r="I84" i="2"/>
  <c r="I85" i="2"/>
  <c r="I86" i="2"/>
  <c r="I87" i="2"/>
  <c r="I88" i="2"/>
  <c r="I89" i="2"/>
  <c r="I91" i="2"/>
  <c r="H84" i="2"/>
  <c r="H85" i="2"/>
  <c r="H86" i="2"/>
  <c r="H87" i="2"/>
  <c r="H88" i="2"/>
  <c r="H89" i="2"/>
  <c r="H91" i="2"/>
  <c r="G91" i="2"/>
  <c r="F91" i="2"/>
  <c r="E91" i="2"/>
  <c r="D91" i="2"/>
  <c r="C91" i="2"/>
  <c r="C76" i="2"/>
  <c r="K76" i="2"/>
  <c r="C77" i="2"/>
  <c r="K77" i="2"/>
  <c r="C78" i="2"/>
  <c r="K78" i="2"/>
  <c r="C79" i="2"/>
  <c r="K79" i="2"/>
  <c r="C80" i="2"/>
  <c r="K80" i="2"/>
  <c r="C81" i="2"/>
  <c r="K81" i="2"/>
  <c r="K83" i="2"/>
  <c r="J76" i="2"/>
  <c r="J77" i="2"/>
  <c r="J78" i="2"/>
  <c r="J79" i="2"/>
  <c r="J80" i="2"/>
  <c r="J81" i="2"/>
  <c r="J83" i="2"/>
  <c r="I76" i="2"/>
  <c r="I77" i="2"/>
  <c r="I78" i="2"/>
  <c r="I79" i="2"/>
  <c r="I80" i="2"/>
  <c r="I81" i="2"/>
  <c r="I83" i="2"/>
  <c r="H76" i="2"/>
  <c r="H77" i="2"/>
  <c r="H78" i="2"/>
  <c r="H79" i="2"/>
  <c r="H80" i="2"/>
  <c r="H81" i="2"/>
  <c r="H83" i="2"/>
  <c r="G83" i="2"/>
  <c r="F83" i="2"/>
  <c r="E83" i="2"/>
  <c r="D83" i="2"/>
  <c r="C83" i="2"/>
  <c r="C68" i="2"/>
  <c r="K68" i="2"/>
  <c r="C69" i="2"/>
  <c r="K69" i="2"/>
  <c r="C70" i="2"/>
  <c r="K70" i="2"/>
  <c r="C71" i="2"/>
  <c r="K71" i="2"/>
  <c r="C72" i="2"/>
  <c r="K72" i="2"/>
  <c r="C73" i="2"/>
  <c r="K73" i="2"/>
  <c r="K75" i="2"/>
  <c r="J68" i="2"/>
  <c r="J69" i="2"/>
  <c r="J70" i="2"/>
  <c r="J71" i="2"/>
  <c r="J72" i="2"/>
  <c r="J73" i="2"/>
  <c r="J75" i="2"/>
  <c r="I68" i="2"/>
  <c r="I69" i="2"/>
  <c r="I70" i="2"/>
  <c r="I71" i="2"/>
  <c r="I72" i="2"/>
  <c r="I73" i="2"/>
  <c r="I75" i="2"/>
  <c r="H68" i="2"/>
  <c r="H69" i="2"/>
  <c r="H70" i="2"/>
  <c r="H71" i="2"/>
  <c r="H72" i="2"/>
  <c r="H73" i="2"/>
  <c r="H75" i="2"/>
  <c r="G75" i="2"/>
  <c r="F75" i="2"/>
  <c r="E75" i="2"/>
  <c r="D75" i="2"/>
  <c r="C75" i="2"/>
  <c r="C60" i="2"/>
  <c r="K60" i="2"/>
  <c r="C61" i="2"/>
  <c r="K61" i="2"/>
  <c r="C62" i="2"/>
  <c r="K62" i="2"/>
  <c r="C63" i="2"/>
  <c r="K63" i="2"/>
  <c r="C64" i="2"/>
  <c r="K64" i="2"/>
  <c r="C65" i="2"/>
  <c r="K65" i="2"/>
  <c r="K67" i="2"/>
  <c r="J60" i="2"/>
  <c r="J61" i="2"/>
  <c r="J62" i="2"/>
  <c r="J63" i="2"/>
  <c r="J64" i="2"/>
  <c r="J65" i="2"/>
  <c r="J67" i="2"/>
  <c r="I60" i="2"/>
  <c r="I61" i="2"/>
  <c r="I62" i="2"/>
  <c r="I63" i="2"/>
  <c r="I64" i="2"/>
  <c r="I65" i="2"/>
  <c r="I67" i="2"/>
  <c r="H60" i="2"/>
  <c r="H61" i="2"/>
  <c r="H62" i="2"/>
  <c r="H63" i="2"/>
  <c r="H64" i="2"/>
  <c r="H65" i="2"/>
  <c r="H67" i="2"/>
  <c r="G67" i="2"/>
  <c r="F67" i="2"/>
  <c r="E67" i="2"/>
  <c r="D67" i="2"/>
  <c r="C67" i="2"/>
  <c r="C52" i="2"/>
  <c r="K52" i="2"/>
  <c r="C53" i="2"/>
  <c r="K53" i="2"/>
  <c r="C54" i="2"/>
  <c r="K54" i="2"/>
  <c r="C55" i="2"/>
  <c r="K55" i="2"/>
  <c r="C56" i="2"/>
  <c r="K56" i="2"/>
  <c r="C57" i="2"/>
  <c r="K57" i="2"/>
  <c r="K59" i="2"/>
  <c r="J52" i="2"/>
  <c r="J53" i="2"/>
  <c r="J54" i="2"/>
  <c r="J55" i="2"/>
  <c r="J56" i="2"/>
  <c r="J57" i="2"/>
  <c r="J59" i="2"/>
  <c r="I52" i="2"/>
  <c r="I53" i="2"/>
  <c r="I54" i="2"/>
  <c r="I55" i="2"/>
  <c r="I56" i="2"/>
  <c r="I57" i="2"/>
  <c r="I59" i="2"/>
  <c r="H52" i="2"/>
  <c r="H53" i="2"/>
  <c r="H54" i="2"/>
  <c r="H55" i="2"/>
  <c r="H56" i="2"/>
  <c r="H57" i="2"/>
  <c r="H59" i="2"/>
  <c r="G59" i="2"/>
  <c r="F59" i="2"/>
  <c r="E59" i="2"/>
  <c r="D59" i="2"/>
  <c r="C59" i="2"/>
  <c r="C44" i="2"/>
  <c r="K44" i="2"/>
  <c r="C45" i="2"/>
  <c r="K45" i="2"/>
  <c r="C46" i="2"/>
  <c r="K46" i="2"/>
  <c r="C47" i="2"/>
  <c r="K47" i="2"/>
  <c r="C48" i="2"/>
  <c r="K48" i="2"/>
  <c r="C49" i="2"/>
  <c r="K49" i="2"/>
  <c r="K51" i="2"/>
  <c r="J44" i="2"/>
  <c r="J45" i="2"/>
  <c r="J46" i="2"/>
  <c r="J47" i="2"/>
  <c r="J48" i="2"/>
  <c r="J49" i="2"/>
  <c r="J51" i="2"/>
  <c r="I44" i="2"/>
  <c r="I45" i="2"/>
  <c r="I46" i="2"/>
  <c r="I47" i="2"/>
  <c r="I48" i="2"/>
  <c r="I49" i="2"/>
  <c r="I51" i="2"/>
  <c r="H44" i="2"/>
  <c r="H45" i="2"/>
  <c r="H46" i="2"/>
  <c r="H47" i="2"/>
  <c r="H48" i="2"/>
  <c r="H49" i="2"/>
  <c r="H51" i="2"/>
  <c r="G51" i="2"/>
  <c r="F51" i="2"/>
  <c r="E51" i="2"/>
  <c r="D51" i="2"/>
  <c r="C51" i="2"/>
  <c r="C36" i="2"/>
  <c r="K36" i="2"/>
  <c r="C37" i="2"/>
  <c r="K37" i="2"/>
  <c r="C38" i="2"/>
  <c r="K38" i="2"/>
  <c r="C39" i="2"/>
  <c r="K39" i="2"/>
  <c r="C40" i="2"/>
  <c r="K40" i="2"/>
  <c r="C41" i="2"/>
  <c r="K41" i="2"/>
  <c r="K43" i="2"/>
  <c r="J36" i="2"/>
  <c r="J37" i="2"/>
  <c r="J38" i="2"/>
  <c r="J39" i="2"/>
  <c r="J40" i="2"/>
  <c r="J41" i="2"/>
  <c r="J43" i="2"/>
  <c r="I36" i="2"/>
  <c r="I37" i="2"/>
  <c r="I38" i="2"/>
  <c r="I39" i="2"/>
  <c r="I40" i="2"/>
  <c r="I41" i="2"/>
  <c r="I43" i="2"/>
  <c r="H36" i="2"/>
  <c r="H37" i="2"/>
  <c r="H38" i="2"/>
  <c r="H39" i="2"/>
  <c r="H40" i="2"/>
  <c r="H41" i="2"/>
  <c r="H43" i="2"/>
  <c r="G43" i="2"/>
  <c r="F43" i="2"/>
  <c r="E43" i="2"/>
  <c r="D43" i="2"/>
  <c r="C43" i="2"/>
  <c r="C28" i="2"/>
  <c r="K28" i="2"/>
  <c r="C29" i="2"/>
  <c r="K29" i="2"/>
  <c r="C30" i="2"/>
  <c r="K30" i="2"/>
  <c r="C31" i="2"/>
  <c r="K31" i="2"/>
  <c r="C32" i="2"/>
  <c r="K32" i="2"/>
  <c r="C33" i="2"/>
  <c r="K33" i="2"/>
  <c r="K35" i="2"/>
  <c r="J28" i="2"/>
  <c r="J29" i="2"/>
  <c r="J30" i="2"/>
  <c r="J31" i="2"/>
  <c r="J32" i="2"/>
  <c r="J33" i="2"/>
  <c r="J35" i="2"/>
  <c r="I28" i="2"/>
  <c r="I29" i="2"/>
  <c r="I30" i="2"/>
  <c r="I31" i="2"/>
  <c r="I32" i="2"/>
  <c r="I33" i="2"/>
  <c r="I35" i="2"/>
  <c r="H28" i="2"/>
  <c r="H29" i="2"/>
  <c r="H30" i="2"/>
  <c r="H31" i="2"/>
  <c r="H32" i="2"/>
  <c r="H33" i="2"/>
  <c r="H35" i="2"/>
  <c r="G35" i="2"/>
  <c r="F35" i="2"/>
  <c r="E35" i="2"/>
  <c r="D35" i="2"/>
  <c r="C35" i="2"/>
  <c r="C22" i="2"/>
  <c r="K22" i="2"/>
  <c r="C23" i="2"/>
  <c r="K23" i="2"/>
  <c r="C24" i="2"/>
  <c r="K24" i="2"/>
  <c r="C25" i="2"/>
  <c r="K25" i="2"/>
  <c r="K27" i="2"/>
  <c r="J22" i="2"/>
  <c r="J23" i="2"/>
  <c r="J24" i="2"/>
  <c r="J25" i="2"/>
  <c r="J27" i="2"/>
  <c r="I22" i="2"/>
  <c r="I23" i="2"/>
  <c r="I24" i="2"/>
  <c r="I25" i="2"/>
  <c r="I27" i="2"/>
  <c r="H22" i="2"/>
  <c r="H23" i="2"/>
  <c r="H24" i="2"/>
  <c r="H25" i="2"/>
  <c r="H27" i="2"/>
  <c r="G27" i="2"/>
  <c r="F27" i="2"/>
  <c r="E27" i="2"/>
  <c r="D27" i="2"/>
  <c r="C27" i="2"/>
  <c r="G106" i="2"/>
  <c r="F106" i="2"/>
  <c r="E106" i="2"/>
  <c r="D106" i="2"/>
  <c r="G98" i="2"/>
  <c r="F98" i="2"/>
  <c r="E98" i="2"/>
  <c r="D98" i="2"/>
  <c r="G90" i="2"/>
  <c r="F90" i="2"/>
  <c r="E90" i="2"/>
  <c r="D90" i="2"/>
  <c r="G82" i="2"/>
  <c r="F82" i="2"/>
  <c r="E82" i="2"/>
  <c r="D82" i="2"/>
  <c r="G74" i="2"/>
  <c r="F74" i="2"/>
  <c r="E74" i="2"/>
  <c r="D74" i="2"/>
  <c r="C74" i="2"/>
  <c r="G66" i="2"/>
  <c r="F66" i="2"/>
  <c r="E66" i="2"/>
  <c r="D66" i="2"/>
  <c r="C66" i="2"/>
  <c r="C98" i="2"/>
  <c r="C90" i="2"/>
  <c r="C82" i="2"/>
  <c r="G58" i="2"/>
  <c r="F58" i="2"/>
  <c r="E58" i="2"/>
  <c r="D58" i="2"/>
  <c r="G50" i="2"/>
  <c r="F50" i="2"/>
  <c r="E50" i="2"/>
  <c r="D50" i="2"/>
  <c r="G42" i="2"/>
  <c r="F42" i="2"/>
  <c r="E42" i="2"/>
  <c r="D42" i="2"/>
  <c r="G34" i="2"/>
  <c r="F34" i="2"/>
  <c r="E34" i="2"/>
  <c r="J74" i="2"/>
  <c r="H98" i="2"/>
  <c r="H90" i="2"/>
  <c r="I106" i="2"/>
  <c r="H106" i="2"/>
  <c r="K106" i="2"/>
  <c r="J106" i="2"/>
  <c r="K98" i="2"/>
  <c r="I98" i="2"/>
  <c r="J98" i="2"/>
  <c r="K90" i="2"/>
  <c r="I90" i="2"/>
  <c r="J90" i="2"/>
  <c r="I82" i="2"/>
  <c r="H82" i="2"/>
  <c r="K82" i="2"/>
  <c r="J82" i="2"/>
  <c r="K74" i="2"/>
  <c r="H74" i="2"/>
  <c r="I74" i="2"/>
  <c r="K66" i="2"/>
  <c r="H66" i="2"/>
  <c r="I66" i="2"/>
  <c r="J66" i="2"/>
  <c r="C58" i="2"/>
  <c r="C50" i="2"/>
  <c r="D34" i="2"/>
  <c r="C42" i="2"/>
  <c r="C34" i="2"/>
  <c r="G26" i="2"/>
  <c r="F26" i="2"/>
  <c r="E26" i="2"/>
  <c r="D26" i="2"/>
  <c r="K42" i="2"/>
  <c r="J42" i="2"/>
  <c r="K34" i="2"/>
  <c r="H58" i="2"/>
  <c r="J58" i="2"/>
  <c r="I58" i="2"/>
  <c r="K58" i="2"/>
  <c r="H50" i="2"/>
  <c r="J50" i="2"/>
  <c r="K50" i="2"/>
  <c r="I50" i="2"/>
  <c r="J34" i="2"/>
  <c r="I42" i="2"/>
  <c r="H42" i="2"/>
  <c r="I34" i="2"/>
  <c r="H34" i="2"/>
  <c r="C26" i="2"/>
  <c r="H26" i="2"/>
  <c r="I26" i="2"/>
  <c r="J26" i="2"/>
  <c r="K26" i="2"/>
</calcChain>
</file>

<file path=xl/sharedStrings.xml><?xml version="1.0" encoding="utf-8"?>
<sst xmlns="http://schemas.openxmlformats.org/spreadsheetml/2006/main" count="119" uniqueCount="28">
  <si>
    <t>Total cells/ml</t>
  </si>
  <si>
    <t xml:space="preserve"> mono/ml</t>
  </si>
  <si>
    <t xml:space="preserve"> PMN/ml</t>
  </si>
  <si>
    <t>lymph/ml</t>
  </si>
  <si>
    <t xml:space="preserve"> %mono</t>
  </si>
  <si>
    <t xml:space="preserve"> %PMN</t>
  </si>
  <si>
    <t xml:space="preserve"> %lymph</t>
  </si>
  <si>
    <t>counts</t>
  </si>
  <si>
    <t xml:space="preserve"> %eos</t>
  </si>
  <si>
    <t>eos/ml</t>
  </si>
  <si>
    <t>Mice #</t>
  </si>
  <si>
    <t>SEM</t>
  </si>
  <si>
    <t>Mean</t>
  </si>
  <si>
    <t>Group</t>
  </si>
  <si>
    <t>PBS</t>
  </si>
  <si>
    <t>OVA</t>
  </si>
  <si>
    <t>TiO2</t>
  </si>
  <si>
    <t>volume</t>
  </si>
  <si>
    <t>CeO2NM212</t>
  </si>
  <si>
    <t>Co3O4 (0%Fe2O3)</t>
  </si>
  <si>
    <t>Co3O4 (25%Fe2O3)</t>
  </si>
  <si>
    <t>Co3O4 (75%Fe2O3)</t>
  </si>
  <si>
    <t>Co3O4 (75%Fe3O4)</t>
  </si>
  <si>
    <t>Co3O4 (0%Fe3O4)</t>
  </si>
  <si>
    <t>Co3O4 (25%Fe3O4)</t>
  </si>
  <si>
    <t>CeO2 (0%ZrO2)</t>
  </si>
  <si>
    <t>CeO2 (25%ZrO2)</t>
  </si>
  <si>
    <t>CeO2 (75%ZrO2)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</si>
</sst>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Border="1"/>
    <xf numFmtId="2" fontId="1" fillId="0" borderId="0" xfId="0" applyNumberFormat="1" applyFont="1" applyFill="1" applyBorder="1"/>
    <xf numFmtId="0" fontId="1" fillId="0" borderId="3" xfId="0" applyFont="1" applyBorder="1"/>
    <xf numFmtId="0" fontId="1" fillId="0" borderId="7" xfId="0" applyFont="1" applyBorder="1"/>
    <xf numFmtId="0" fontId="2" fillId="0" borderId="6" xfId="0" applyFont="1" applyBorder="1"/>
    <xf numFmtId="164" fontId="1" fillId="0" borderId="9" xfId="0" applyNumberFormat="1" applyFont="1" applyFill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Fill="1" applyBorder="1"/>
    <xf numFmtId="2" fontId="1" fillId="2" borderId="1" xfId="0" applyNumberFormat="1" applyFont="1" applyFill="1" applyBorder="1"/>
    <xf numFmtId="0" fontId="1" fillId="0" borderId="11" xfId="0" applyFont="1" applyFill="1" applyBorder="1" applyAlignment="1">
      <alignment horizontal="center"/>
    </xf>
    <xf numFmtId="0" fontId="2" fillId="0" borderId="11" xfId="0" applyFont="1" applyBorder="1"/>
    <xf numFmtId="0" fontId="1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11" xfId="0" applyBorder="1"/>
    <xf numFmtId="0" fontId="1" fillId="0" borderId="12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2" xfId="0" applyBorder="1"/>
    <xf numFmtId="4" fontId="1" fillId="2" borderId="2" xfId="0" applyNumberFormat="1" applyFont="1" applyFill="1" applyBorder="1"/>
    <xf numFmtId="2" fontId="1" fillId="2" borderId="2" xfId="0" applyNumberFormat="1" applyFont="1" applyFill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2" xfId="0" applyFont="1" applyBorder="1"/>
    <xf numFmtId="0" fontId="1" fillId="0" borderId="13" xfId="0" applyFont="1" applyBorder="1"/>
    <xf numFmtId="0" fontId="1" fillId="0" borderId="7" xfId="0" applyFont="1" applyBorder="1" applyAlignment="1">
      <alignment horizontal="center" vertical="center"/>
    </xf>
    <xf numFmtId="2" fontId="1" fillId="0" borderId="7" xfId="0" applyNumberFormat="1" applyFont="1" applyBorder="1"/>
    <xf numFmtId="0" fontId="1" fillId="0" borderId="14" xfId="0" applyFont="1" applyBorder="1"/>
    <xf numFmtId="0" fontId="4" fillId="0" borderId="15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3" fillId="0" borderId="16" xfId="0" applyFont="1" applyBorder="1"/>
    <xf numFmtId="0" fontId="3" fillId="0" borderId="17" xfId="0" applyFont="1" applyBorder="1"/>
    <xf numFmtId="0" fontId="5" fillId="0" borderId="15" xfId="0" applyFont="1" applyBorder="1" applyAlignment="1">
      <alignment horizontal="center" vertical="top" wrapText="1"/>
    </xf>
    <xf numFmtId="0" fontId="1" fillId="0" borderId="8" xfId="0" applyFont="1" applyFill="1" applyBorder="1"/>
    <xf numFmtId="0" fontId="0" fillId="0" borderId="4" xfId="0" applyBorder="1"/>
    <xf numFmtId="0" fontId="2" fillId="0" borderId="4" xfId="0" applyFont="1" applyBorder="1"/>
    <xf numFmtId="0" fontId="0" fillId="0" borderId="6" xfId="0" applyBorder="1"/>
    <xf numFmtId="0" fontId="0" fillId="0" borderId="3" xfId="0" applyBorder="1"/>
    <xf numFmtId="0" fontId="0" fillId="0" borderId="5" xfId="0" applyBorder="1"/>
    <xf numFmtId="0" fontId="2" fillId="0" borderId="3" xfId="0" applyFont="1" applyBorder="1"/>
    <xf numFmtId="3" fontId="1" fillId="0" borderId="9" xfId="0" applyNumberFormat="1" applyFont="1" applyFill="1" applyBorder="1"/>
    <xf numFmtId="3" fontId="1" fillId="0" borderId="1" xfId="0" applyNumberFormat="1" applyFont="1" applyFill="1" applyBorder="1"/>
    <xf numFmtId="4" fontId="1" fillId="0" borderId="9" xfId="0" applyNumberFormat="1" applyFont="1" applyFill="1" applyBorder="1"/>
    <xf numFmtId="4" fontId="1" fillId="0" borderId="1" xfId="0" applyNumberFormat="1" applyFont="1" applyFill="1" applyBorder="1"/>
    <xf numFmtId="4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tabSelected="1" topLeftCell="A2" workbookViewId="0">
      <selection activeCell="K27" sqref="K27"/>
    </sheetView>
  </sheetViews>
  <sheetFormatPr defaultRowHeight="12.75" x14ac:dyDescent="0.2"/>
  <cols>
    <col min="1" max="1" width="6.140625" customWidth="1"/>
    <col min="2" max="2" width="15.5703125" bestFit="1" customWidth="1"/>
    <col min="3" max="3" width="11.140625" bestFit="1" customWidth="1"/>
    <col min="8" max="8" width="12.140625" customWidth="1"/>
    <col min="10" max="11" width="9.85546875" bestFit="1" customWidth="1"/>
    <col min="12" max="12" width="7.85546875" bestFit="1" customWidth="1"/>
    <col min="14" max="14" width="5.140625" customWidth="1"/>
    <col min="17" max="17" width="9.42578125" bestFit="1" customWidth="1"/>
  </cols>
  <sheetData>
    <row r="1" spans="1:13" ht="13.5" thickBot="1" x14ac:dyDescent="0.25">
      <c r="A1" s="24" t="s">
        <v>10</v>
      </c>
      <c r="B1" s="25" t="s">
        <v>13</v>
      </c>
      <c r="C1" s="26" t="s">
        <v>0</v>
      </c>
      <c r="D1" s="4" t="s">
        <v>4</v>
      </c>
      <c r="E1" s="4" t="s">
        <v>8</v>
      </c>
      <c r="F1" s="4" t="s">
        <v>5</v>
      </c>
      <c r="G1" s="4" t="s">
        <v>6</v>
      </c>
      <c r="H1" s="4" t="s">
        <v>1</v>
      </c>
      <c r="I1" s="4" t="s">
        <v>9</v>
      </c>
      <c r="J1" s="4" t="s">
        <v>2</v>
      </c>
      <c r="K1" s="4" t="s">
        <v>3</v>
      </c>
      <c r="L1" s="27" t="s">
        <v>7</v>
      </c>
      <c r="M1" s="33" t="s">
        <v>17</v>
      </c>
    </row>
    <row r="2" spans="1:13" x14ac:dyDescent="0.2">
      <c r="A2" s="16">
        <v>1</v>
      </c>
      <c r="B2" s="17" t="s">
        <v>14</v>
      </c>
      <c r="C2" s="40">
        <f t="shared" ref="C2:C25" si="0">L2*2500</f>
        <v>97500</v>
      </c>
      <c r="D2" s="6">
        <v>74</v>
      </c>
      <c r="E2" s="6">
        <v>0</v>
      </c>
      <c r="F2" s="6">
        <v>21</v>
      </c>
      <c r="G2" s="6">
        <v>5</v>
      </c>
      <c r="H2" s="42">
        <f>(D2*C2)/100</f>
        <v>72150</v>
      </c>
      <c r="I2" s="42">
        <f>(E2*C2)/100</f>
        <v>0</v>
      </c>
      <c r="J2" s="42">
        <f>(F2*C2)/100</f>
        <v>20475</v>
      </c>
      <c r="K2" s="42">
        <f t="shared" ref="K2:K12" si="1">(G2*C2)/100</f>
        <v>4875</v>
      </c>
      <c r="L2" s="28">
        <v>39</v>
      </c>
      <c r="M2" s="37">
        <v>1.1000000000000001</v>
      </c>
    </row>
    <row r="3" spans="1:13" ht="15" x14ac:dyDescent="0.2">
      <c r="A3" s="10">
        <v>2</v>
      </c>
      <c r="B3" s="7" t="s">
        <v>14</v>
      </c>
      <c r="C3" s="41">
        <f t="shared" si="0"/>
        <v>32500</v>
      </c>
      <c r="D3" s="8">
        <v>98</v>
      </c>
      <c r="E3" s="8">
        <v>0</v>
      </c>
      <c r="F3" s="8">
        <v>0.5</v>
      </c>
      <c r="G3" s="8">
        <v>2</v>
      </c>
      <c r="H3" s="43">
        <f t="shared" ref="H3:H12" si="2">(D3*C3)/100</f>
        <v>31850</v>
      </c>
      <c r="I3" s="43">
        <f t="shared" ref="I3:I12" si="3">(E3*C3)/100</f>
        <v>0</v>
      </c>
      <c r="J3" s="43">
        <f t="shared" ref="J3:J12" si="4">(F3*C3)/100</f>
        <v>162.5</v>
      </c>
      <c r="K3" s="43">
        <v>0</v>
      </c>
      <c r="L3" s="29">
        <v>13</v>
      </c>
      <c r="M3" s="34">
        <v>0.9</v>
      </c>
    </row>
    <row r="4" spans="1:13" ht="15" x14ac:dyDescent="0.2">
      <c r="A4" s="10">
        <v>3</v>
      </c>
      <c r="B4" s="7" t="s">
        <v>14</v>
      </c>
      <c r="C4" s="41">
        <f t="shared" si="0"/>
        <v>62500</v>
      </c>
      <c r="D4" s="8">
        <v>42</v>
      </c>
      <c r="E4" s="8">
        <v>0</v>
      </c>
      <c r="F4" s="8">
        <v>57.5</v>
      </c>
      <c r="G4" s="8">
        <v>0.5</v>
      </c>
      <c r="H4" s="43">
        <f>(D4*C4)/100</f>
        <v>26250</v>
      </c>
      <c r="I4" s="43">
        <f t="shared" si="3"/>
        <v>0</v>
      </c>
      <c r="J4" s="43">
        <f t="shared" si="4"/>
        <v>35937.5</v>
      </c>
      <c r="K4" s="43">
        <v>0</v>
      </c>
      <c r="L4" s="29">
        <v>25</v>
      </c>
      <c r="M4" s="34">
        <v>1</v>
      </c>
    </row>
    <row r="5" spans="1:13" ht="15" x14ac:dyDescent="0.2">
      <c r="A5" s="10">
        <v>4</v>
      </c>
      <c r="B5" s="7" t="s">
        <v>14</v>
      </c>
      <c r="C5" s="41">
        <f t="shared" si="0"/>
        <v>30000</v>
      </c>
      <c r="D5" s="8">
        <v>52</v>
      </c>
      <c r="E5" s="8">
        <v>0</v>
      </c>
      <c r="F5" s="8">
        <v>47.5</v>
      </c>
      <c r="G5" s="8">
        <v>0.5</v>
      </c>
      <c r="H5" s="43">
        <f>(D5*C5)/100</f>
        <v>15600</v>
      </c>
      <c r="I5" s="43">
        <f t="shared" si="3"/>
        <v>0</v>
      </c>
      <c r="J5" s="43">
        <f t="shared" si="4"/>
        <v>14250</v>
      </c>
      <c r="K5" s="43">
        <v>0</v>
      </c>
      <c r="L5" s="29">
        <v>12</v>
      </c>
      <c r="M5" s="34">
        <v>1.25</v>
      </c>
    </row>
    <row r="6" spans="1:13" ht="15" x14ac:dyDescent="0.2">
      <c r="A6" s="10">
        <v>5</v>
      </c>
      <c r="B6" s="7" t="s">
        <v>14</v>
      </c>
      <c r="C6" s="41">
        <f t="shared" si="0"/>
        <v>60000</v>
      </c>
      <c r="D6" s="8">
        <v>53</v>
      </c>
      <c r="E6" s="8">
        <v>0</v>
      </c>
      <c r="F6" s="8">
        <v>46</v>
      </c>
      <c r="G6" s="8">
        <v>1</v>
      </c>
      <c r="H6" s="43">
        <f>(D6*C6)/100</f>
        <v>31800</v>
      </c>
      <c r="I6" s="43">
        <f t="shared" si="3"/>
        <v>0</v>
      </c>
      <c r="J6" s="43">
        <f t="shared" si="4"/>
        <v>27600</v>
      </c>
      <c r="K6" s="43">
        <v>0</v>
      </c>
      <c r="L6" s="29">
        <v>24</v>
      </c>
      <c r="M6" s="34">
        <v>0.8</v>
      </c>
    </row>
    <row r="7" spans="1:13" ht="15" x14ac:dyDescent="0.2">
      <c r="A7" s="10">
        <v>6</v>
      </c>
      <c r="B7" s="7" t="s">
        <v>14</v>
      </c>
      <c r="C7" s="41">
        <f t="shared" si="0"/>
        <v>67500</v>
      </c>
      <c r="D7" s="8">
        <v>28.5</v>
      </c>
      <c r="E7" s="8">
        <v>0</v>
      </c>
      <c r="F7" s="8">
        <v>71</v>
      </c>
      <c r="G7" s="8">
        <v>0.5</v>
      </c>
      <c r="H7" s="43">
        <f t="shared" si="2"/>
        <v>19237.5</v>
      </c>
      <c r="I7" s="43">
        <f t="shared" si="3"/>
        <v>0</v>
      </c>
      <c r="J7" s="43">
        <f t="shared" si="4"/>
        <v>47925</v>
      </c>
      <c r="K7" s="43">
        <v>0</v>
      </c>
      <c r="L7" s="29">
        <v>27</v>
      </c>
      <c r="M7" s="34">
        <v>1.25</v>
      </c>
    </row>
    <row r="8" spans="1:13" x14ac:dyDescent="0.2">
      <c r="A8" s="11"/>
      <c r="B8" s="9" t="s">
        <v>12</v>
      </c>
      <c r="C8" s="44">
        <f>AVERAGE(C2:C7)</f>
        <v>58333.333333333336</v>
      </c>
      <c r="D8" s="44">
        <f>AVERAGE(D2:D7)</f>
        <v>57.916666666666664</v>
      </c>
      <c r="E8" s="44">
        <f t="shared" ref="E8:K8" si="5">AVERAGE(E2:E7)</f>
        <v>0</v>
      </c>
      <c r="F8" s="44">
        <f t="shared" si="5"/>
        <v>40.583333333333336</v>
      </c>
      <c r="G8" s="44">
        <f t="shared" si="5"/>
        <v>1.5833333333333333</v>
      </c>
      <c r="H8" s="44">
        <f t="shared" si="5"/>
        <v>32814.583333333336</v>
      </c>
      <c r="I8" s="44">
        <f t="shared" si="5"/>
        <v>0</v>
      </c>
      <c r="J8" s="44">
        <f t="shared" si="5"/>
        <v>24391.666666666668</v>
      </c>
      <c r="K8" s="44">
        <f t="shared" si="5"/>
        <v>812.5</v>
      </c>
      <c r="L8" s="30"/>
      <c r="M8" s="34"/>
    </row>
    <row r="9" spans="1:13" ht="13.5" thickBot="1" x14ac:dyDescent="0.25">
      <c r="A9" s="23"/>
      <c r="B9" s="19" t="s">
        <v>11</v>
      </c>
      <c r="C9" s="19">
        <f>STDEV(C2:C7)/SQRT(6)</f>
        <v>10178.954323068312</v>
      </c>
      <c r="D9" s="19">
        <f t="shared" ref="D9:K9" si="6">STDEV(D2:D7)/SQRT(6)</f>
        <v>10.071756439557985</v>
      </c>
      <c r="E9" s="19">
        <f t="shared" si="6"/>
        <v>0</v>
      </c>
      <c r="F9" s="19">
        <f t="shared" si="6"/>
        <v>10.454199050036202</v>
      </c>
      <c r="G9" s="19">
        <f t="shared" si="6"/>
        <v>0.72360977820308048</v>
      </c>
      <c r="H9" s="19">
        <f t="shared" si="6"/>
        <v>8312.6562746379568</v>
      </c>
      <c r="I9" s="19">
        <f t="shared" si="6"/>
        <v>0</v>
      </c>
      <c r="J9" s="19">
        <f t="shared" si="6"/>
        <v>6837.7960529041175</v>
      </c>
      <c r="K9" s="19">
        <f t="shared" si="6"/>
        <v>812.50000000000011</v>
      </c>
      <c r="L9" s="31"/>
      <c r="M9" s="36"/>
    </row>
    <row r="10" spans="1:13" ht="15" x14ac:dyDescent="0.2">
      <c r="A10" s="16">
        <v>7</v>
      </c>
      <c r="B10" s="17" t="s">
        <v>15</v>
      </c>
      <c r="C10" s="40">
        <f t="shared" si="0"/>
        <v>130000</v>
      </c>
      <c r="D10" s="6">
        <v>58.6</v>
      </c>
      <c r="E10" s="6">
        <v>0</v>
      </c>
      <c r="F10" s="6">
        <v>37.799999999999997</v>
      </c>
      <c r="G10" s="6">
        <v>3.6</v>
      </c>
      <c r="H10" s="42">
        <f>(D10*C10)/100</f>
        <v>76180</v>
      </c>
      <c r="I10" s="42">
        <f t="shared" si="3"/>
        <v>0</v>
      </c>
      <c r="J10" s="42">
        <f t="shared" si="4"/>
        <v>49140</v>
      </c>
      <c r="K10" s="42">
        <f t="shared" si="1"/>
        <v>4680</v>
      </c>
      <c r="L10" s="32">
        <v>52</v>
      </c>
      <c r="M10" s="3">
        <v>1</v>
      </c>
    </row>
    <row r="11" spans="1:13" ht="15" x14ac:dyDescent="0.2">
      <c r="A11" s="10">
        <v>8</v>
      </c>
      <c r="B11" s="7" t="s">
        <v>15</v>
      </c>
      <c r="C11" s="41">
        <f t="shared" si="0"/>
        <v>75000</v>
      </c>
      <c r="D11" s="8">
        <v>70.400000000000006</v>
      </c>
      <c r="E11" s="8">
        <v>1.6</v>
      </c>
      <c r="F11" s="8">
        <v>26.8</v>
      </c>
      <c r="G11" s="8">
        <v>1.2</v>
      </c>
      <c r="H11" s="43">
        <f t="shared" si="2"/>
        <v>52800</v>
      </c>
      <c r="I11" s="43">
        <f t="shared" si="3"/>
        <v>1200</v>
      </c>
      <c r="J11" s="43">
        <f t="shared" si="4"/>
        <v>20100</v>
      </c>
      <c r="K11" s="43">
        <f t="shared" si="1"/>
        <v>900</v>
      </c>
      <c r="L11" s="29">
        <v>30</v>
      </c>
      <c r="M11" s="34">
        <v>1.25</v>
      </c>
    </row>
    <row r="12" spans="1:13" ht="15" x14ac:dyDescent="0.2">
      <c r="A12" s="10">
        <v>9</v>
      </c>
      <c r="B12" s="7" t="s">
        <v>15</v>
      </c>
      <c r="C12" s="41">
        <f t="shared" si="0"/>
        <v>67500</v>
      </c>
      <c r="D12" s="8">
        <v>50.7</v>
      </c>
      <c r="E12" s="8">
        <v>2.1</v>
      </c>
      <c r="F12" s="8">
        <v>41.1</v>
      </c>
      <c r="G12" s="8">
        <v>6.1</v>
      </c>
      <c r="H12" s="43">
        <f t="shared" si="2"/>
        <v>34222.5</v>
      </c>
      <c r="I12" s="43">
        <f t="shared" si="3"/>
        <v>1417.5</v>
      </c>
      <c r="J12" s="43">
        <f t="shared" si="4"/>
        <v>27742.5</v>
      </c>
      <c r="K12" s="43">
        <f t="shared" si="1"/>
        <v>4117.5</v>
      </c>
      <c r="L12" s="29">
        <v>27</v>
      </c>
      <c r="M12" s="34">
        <v>0.9</v>
      </c>
    </row>
    <row r="13" spans="1:13" ht="15" x14ac:dyDescent="0.2">
      <c r="A13" s="10">
        <v>10</v>
      </c>
      <c r="B13" s="7" t="s">
        <v>15</v>
      </c>
      <c r="C13" s="41">
        <f t="shared" si="0"/>
        <v>92500</v>
      </c>
      <c r="D13" s="8">
        <v>55.1</v>
      </c>
      <c r="E13" s="8">
        <v>2.2000000000000002</v>
      </c>
      <c r="F13" s="8">
        <v>37.200000000000003</v>
      </c>
      <c r="G13" s="8">
        <v>5.5</v>
      </c>
      <c r="H13" s="43">
        <f>(D13*C13)/100</f>
        <v>50967.5</v>
      </c>
      <c r="I13" s="43">
        <f>(E13*C13)/100</f>
        <v>2035.0000000000002</v>
      </c>
      <c r="J13" s="43">
        <f>(F13*C13)/100</f>
        <v>34410.000000000007</v>
      </c>
      <c r="K13" s="43">
        <f>(G13*C13)/100</f>
        <v>5087.5</v>
      </c>
      <c r="L13" s="29">
        <v>37</v>
      </c>
      <c r="M13" s="34">
        <v>0.9</v>
      </c>
    </row>
    <row r="14" spans="1:13" ht="15" x14ac:dyDescent="0.2">
      <c r="A14" s="10">
        <v>11</v>
      </c>
      <c r="B14" s="7" t="s">
        <v>15</v>
      </c>
      <c r="C14" s="41">
        <f t="shared" si="0"/>
        <v>42500</v>
      </c>
      <c r="D14" s="8">
        <v>63.6</v>
      </c>
      <c r="E14" s="8">
        <v>1.8</v>
      </c>
      <c r="F14" s="8">
        <v>32</v>
      </c>
      <c r="G14" s="8">
        <v>2.6</v>
      </c>
      <c r="H14" s="43">
        <f t="shared" ref="H14:H25" si="7">(D14*C14)/100</f>
        <v>27030</v>
      </c>
      <c r="I14" s="43">
        <f t="shared" ref="I14:I25" si="8">(E14*C14)/100</f>
        <v>765</v>
      </c>
      <c r="J14" s="43">
        <f t="shared" ref="J14:J25" si="9">(F14*C14)/100</f>
        <v>13600</v>
      </c>
      <c r="K14" s="43">
        <f t="shared" ref="K14:K25" si="10">(G14*C14)/100</f>
        <v>1105</v>
      </c>
      <c r="L14" s="29">
        <v>17</v>
      </c>
      <c r="M14" s="34">
        <v>1.1000000000000001</v>
      </c>
    </row>
    <row r="15" spans="1:13" ht="15.75" thickBot="1" x14ac:dyDescent="0.25">
      <c r="A15" s="10">
        <v>12</v>
      </c>
      <c r="B15" s="7" t="s">
        <v>15</v>
      </c>
      <c r="C15" s="41">
        <f t="shared" si="0"/>
        <v>100000</v>
      </c>
      <c r="D15" s="8">
        <v>72.400000000000006</v>
      </c>
      <c r="E15" s="8">
        <v>3.8</v>
      </c>
      <c r="F15" s="8">
        <v>19.899999999999999</v>
      </c>
      <c r="G15" s="8">
        <v>3.8</v>
      </c>
      <c r="H15" s="43">
        <f t="shared" si="7"/>
        <v>72400.000000000015</v>
      </c>
      <c r="I15" s="43">
        <f t="shared" si="8"/>
        <v>3800</v>
      </c>
      <c r="J15" s="43">
        <f t="shared" si="9"/>
        <v>19899.999999999996</v>
      </c>
      <c r="K15" s="43">
        <f t="shared" si="10"/>
        <v>3800</v>
      </c>
      <c r="L15" s="29">
        <v>40</v>
      </c>
      <c r="M15" s="34">
        <v>1.25</v>
      </c>
    </row>
    <row r="16" spans="1:13" ht="13.9" customHeight="1" thickBot="1" x14ac:dyDescent="0.25">
      <c r="A16" s="16">
        <v>79</v>
      </c>
      <c r="B16" s="17" t="s">
        <v>15</v>
      </c>
      <c r="C16" s="40">
        <f>L16*2500</f>
        <v>117500</v>
      </c>
      <c r="D16" s="6">
        <v>50</v>
      </c>
      <c r="E16" s="6">
        <v>1.9</v>
      </c>
      <c r="F16" s="6">
        <v>41.7</v>
      </c>
      <c r="G16" s="6">
        <v>6.3</v>
      </c>
      <c r="H16" s="42">
        <f>(D16*C16)/100</f>
        <v>58750</v>
      </c>
      <c r="I16" s="42">
        <f>(E16*C16)/100</f>
        <v>2232.5</v>
      </c>
      <c r="J16" s="42">
        <f>(F16*C16)/100</f>
        <v>48997.5</v>
      </c>
      <c r="K16" s="42">
        <f>(G16*C16)/100</f>
        <v>7402.5</v>
      </c>
      <c r="L16" s="32">
        <v>47</v>
      </c>
      <c r="M16" s="38">
        <v>1</v>
      </c>
    </row>
    <row r="17" spans="1:14" ht="15" x14ac:dyDescent="0.2">
      <c r="A17" s="16">
        <v>80</v>
      </c>
      <c r="B17" s="17" t="s">
        <v>15</v>
      </c>
      <c r="C17" s="41">
        <f>L17*2500</f>
        <v>85000</v>
      </c>
      <c r="D17" s="8">
        <v>56</v>
      </c>
      <c r="E17" s="8">
        <v>1.8</v>
      </c>
      <c r="F17" s="8">
        <v>35.299999999999997</v>
      </c>
      <c r="G17" s="8">
        <v>6.9</v>
      </c>
      <c r="H17" s="43">
        <f>(D17*C17)/100</f>
        <v>47600</v>
      </c>
      <c r="I17" s="43">
        <f>(E17*C17)/100</f>
        <v>1530</v>
      </c>
      <c r="J17" s="43">
        <f>(F17*C17)/100</f>
        <v>30004.999999999996</v>
      </c>
      <c r="K17" s="43">
        <f>(G17*C17)/100</f>
        <v>5865</v>
      </c>
      <c r="L17" s="29">
        <v>34</v>
      </c>
      <c r="M17" s="34">
        <v>1</v>
      </c>
    </row>
    <row r="18" spans="1:14" x14ac:dyDescent="0.2">
      <c r="A18" s="11"/>
      <c r="B18" s="9" t="s">
        <v>12</v>
      </c>
      <c r="C18" s="44">
        <f>AVERAGE(C10:C17)</f>
        <v>88750</v>
      </c>
      <c r="D18" s="44">
        <f t="shared" ref="D18:K18" si="11">AVERAGE(D10:D17)</f>
        <v>59.599999999999994</v>
      </c>
      <c r="E18" s="44">
        <f t="shared" si="11"/>
        <v>1.9000000000000001</v>
      </c>
      <c r="F18" s="44">
        <f t="shared" si="11"/>
        <v>33.975000000000001</v>
      </c>
      <c r="G18" s="44">
        <f t="shared" si="11"/>
        <v>4.5</v>
      </c>
      <c r="H18" s="44">
        <f t="shared" si="11"/>
        <v>52493.75</v>
      </c>
      <c r="I18" s="44">
        <f t="shared" si="11"/>
        <v>1622.5</v>
      </c>
      <c r="J18" s="44">
        <f t="shared" si="11"/>
        <v>30486.875</v>
      </c>
      <c r="K18" s="44">
        <f t="shared" si="11"/>
        <v>4119.6875</v>
      </c>
      <c r="L18" s="30"/>
      <c r="M18" s="34"/>
    </row>
    <row r="19" spans="1:14" ht="13.5" thickBot="1" x14ac:dyDescent="0.25">
      <c r="A19" s="23"/>
      <c r="B19" s="19" t="s">
        <v>11</v>
      </c>
      <c r="C19" s="19">
        <f>STDEV(C10:C17)/SQRT(8)</f>
        <v>9876.4691493034516</v>
      </c>
      <c r="D19" s="19">
        <f t="shared" ref="D19:K19" si="12">STDEV(D10:D17)/SQRT(8)</f>
        <v>2.9942206236109752</v>
      </c>
      <c r="E19" s="19">
        <f t="shared" si="12"/>
        <v>0.36498532260117761</v>
      </c>
      <c r="F19" s="19">
        <f t="shared" si="12"/>
        <v>2.6414112840352169</v>
      </c>
      <c r="G19" s="19">
        <f t="shared" si="12"/>
        <v>0.71163794968268201</v>
      </c>
      <c r="H19" s="19">
        <f t="shared" si="12"/>
        <v>5983.6847373265146</v>
      </c>
      <c r="I19" s="19">
        <f t="shared" si="12"/>
        <v>398.22513598286508</v>
      </c>
      <c r="J19" s="19">
        <f t="shared" si="12"/>
        <v>4665.3599221415916</v>
      </c>
      <c r="K19" s="19">
        <f t="shared" si="12"/>
        <v>786.38546946444876</v>
      </c>
      <c r="L19" s="31"/>
      <c r="M19" s="36"/>
    </row>
    <row r="20" spans="1:14" s="1" customFormat="1" ht="15" customHeight="1" x14ac:dyDescent="0.2">
      <c r="A20" s="16">
        <v>13</v>
      </c>
      <c r="B20" s="17" t="s">
        <v>16</v>
      </c>
      <c r="C20" s="40">
        <f>L20*2500</f>
        <v>345000</v>
      </c>
      <c r="D20" s="6">
        <v>77.7</v>
      </c>
      <c r="E20" s="6">
        <v>8.1</v>
      </c>
      <c r="F20" s="6">
        <v>9.5</v>
      </c>
      <c r="G20" s="6">
        <v>4.5999999999999996</v>
      </c>
      <c r="H20" s="42">
        <f t="shared" si="7"/>
        <v>268065</v>
      </c>
      <c r="I20" s="42">
        <f t="shared" si="8"/>
        <v>27945</v>
      </c>
      <c r="J20" s="42">
        <f t="shared" si="9"/>
        <v>32775</v>
      </c>
      <c r="K20" s="42">
        <f t="shared" si="10"/>
        <v>15869.999999999998</v>
      </c>
      <c r="L20" s="32">
        <v>138</v>
      </c>
      <c r="M20" s="37">
        <v>1.2</v>
      </c>
      <c r="N20" s="2"/>
    </row>
    <row r="21" spans="1:14" s="1" customFormat="1" ht="15" customHeight="1" x14ac:dyDescent="0.2">
      <c r="A21" s="10">
        <v>14</v>
      </c>
      <c r="B21" s="7" t="s">
        <v>16</v>
      </c>
      <c r="C21" s="41">
        <f t="shared" si="0"/>
        <v>147500</v>
      </c>
      <c r="D21" s="8">
        <v>48.6</v>
      </c>
      <c r="E21" s="8">
        <v>9.6999999999999993</v>
      </c>
      <c r="F21" s="8">
        <v>37.4</v>
      </c>
      <c r="G21" s="8">
        <v>4.4000000000000004</v>
      </c>
      <c r="H21" s="43">
        <f t="shared" si="7"/>
        <v>71685</v>
      </c>
      <c r="I21" s="43">
        <f t="shared" si="8"/>
        <v>14307.5</v>
      </c>
      <c r="J21" s="43">
        <f t="shared" si="9"/>
        <v>55165</v>
      </c>
      <c r="K21" s="43">
        <f t="shared" si="10"/>
        <v>6490</v>
      </c>
      <c r="L21" s="29">
        <v>59</v>
      </c>
      <c r="M21" s="34">
        <v>1.1000000000000001</v>
      </c>
      <c r="N21" s="2"/>
    </row>
    <row r="22" spans="1:14" s="1" customFormat="1" ht="15" customHeight="1" x14ac:dyDescent="0.2">
      <c r="A22" s="10">
        <v>15</v>
      </c>
      <c r="B22" s="7" t="s">
        <v>16</v>
      </c>
      <c r="C22" s="41">
        <f t="shared" ref="C22" si="13">L22*2500</f>
        <v>225000</v>
      </c>
      <c r="D22" s="8">
        <v>47.3</v>
      </c>
      <c r="E22" s="8">
        <v>11.8</v>
      </c>
      <c r="F22" s="8">
        <v>37.299999999999997</v>
      </c>
      <c r="G22" s="8">
        <v>3.6</v>
      </c>
      <c r="H22" s="43">
        <f t="shared" ref="H22" si="14">(D22*C22)/100</f>
        <v>106425</v>
      </c>
      <c r="I22" s="43">
        <f t="shared" ref="I22" si="15">(E22*C22)/100</f>
        <v>26550</v>
      </c>
      <c r="J22" s="43">
        <f t="shared" ref="J22" si="16">(F22*C22)/100</f>
        <v>83925</v>
      </c>
      <c r="K22" s="43">
        <f t="shared" ref="K22" si="17">(G22*C22)/100</f>
        <v>8100</v>
      </c>
      <c r="L22" s="29">
        <v>90</v>
      </c>
      <c r="M22" s="34">
        <v>1.1000000000000001</v>
      </c>
      <c r="N22" s="2"/>
    </row>
    <row r="23" spans="1:14" s="1" customFormat="1" ht="15" customHeight="1" x14ac:dyDescent="0.2">
      <c r="A23" s="10">
        <v>16</v>
      </c>
      <c r="B23" s="7" t="s">
        <v>16</v>
      </c>
      <c r="C23" s="41">
        <f t="shared" si="0"/>
        <v>150000</v>
      </c>
      <c r="D23" s="8">
        <v>49</v>
      </c>
      <c r="E23" s="8">
        <v>6.2</v>
      </c>
      <c r="F23" s="8">
        <v>40.799999999999997</v>
      </c>
      <c r="G23" s="8">
        <v>3.7</v>
      </c>
      <c r="H23" s="43">
        <f t="shared" si="7"/>
        <v>73500</v>
      </c>
      <c r="I23" s="43">
        <f t="shared" si="8"/>
        <v>9300</v>
      </c>
      <c r="J23" s="43">
        <f t="shared" si="9"/>
        <v>61200</v>
      </c>
      <c r="K23" s="43">
        <f t="shared" si="10"/>
        <v>5550</v>
      </c>
      <c r="L23" s="29">
        <v>60</v>
      </c>
      <c r="M23" s="34">
        <v>1.1000000000000001</v>
      </c>
      <c r="N23" s="2"/>
    </row>
    <row r="24" spans="1:14" s="1" customFormat="1" ht="15" customHeight="1" x14ac:dyDescent="0.2">
      <c r="A24" s="10">
        <v>17</v>
      </c>
      <c r="B24" s="7" t="s">
        <v>16</v>
      </c>
      <c r="C24" s="41">
        <f t="shared" si="0"/>
        <v>195000</v>
      </c>
      <c r="D24" s="8">
        <v>53.9</v>
      </c>
      <c r="E24" s="8">
        <v>12.5</v>
      </c>
      <c r="F24" s="8">
        <v>27.3</v>
      </c>
      <c r="G24" s="8">
        <v>6.3</v>
      </c>
      <c r="H24" s="43">
        <f t="shared" si="7"/>
        <v>105105</v>
      </c>
      <c r="I24" s="43">
        <f t="shared" si="8"/>
        <v>24375</v>
      </c>
      <c r="J24" s="43">
        <f t="shared" si="9"/>
        <v>53235</v>
      </c>
      <c r="K24" s="43">
        <f t="shared" si="10"/>
        <v>12285</v>
      </c>
      <c r="L24" s="29">
        <v>78</v>
      </c>
      <c r="M24" s="35">
        <v>1.2</v>
      </c>
    </row>
    <row r="25" spans="1:14" s="1" customFormat="1" ht="15" customHeight="1" x14ac:dyDescent="0.2">
      <c r="A25" s="10">
        <v>18</v>
      </c>
      <c r="B25" s="7" t="s">
        <v>16</v>
      </c>
      <c r="C25" s="41">
        <f t="shared" si="0"/>
        <v>207500</v>
      </c>
      <c r="D25" s="8">
        <v>47.9</v>
      </c>
      <c r="E25" s="8">
        <v>17.8</v>
      </c>
      <c r="F25" s="8">
        <v>29.5</v>
      </c>
      <c r="G25" s="8">
        <v>4.8</v>
      </c>
      <c r="H25" s="43">
        <f t="shared" si="7"/>
        <v>99392.5</v>
      </c>
      <c r="I25" s="43">
        <f t="shared" si="8"/>
        <v>36935</v>
      </c>
      <c r="J25" s="43">
        <f t="shared" si="9"/>
        <v>61212.5</v>
      </c>
      <c r="K25" s="43">
        <f t="shared" si="10"/>
        <v>9960</v>
      </c>
      <c r="L25" s="29">
        <v>83</v>
      </c>
      <c r="M25" s="35">
        <v>1.1000000000000001</v>
      </c>
    </row>
    <row r="26" spans="1:14" s="1" customFormat="1" ht="15" customHeight="1" x14ac:dyDescent="0.2">
      <c r="A26" s="11"/>
      <c r="B26" s="9" t="s">
        <v>12</v>
      </c>
      <c r="C26" s="44">
        <f t="shared" ref="C26:H26" si="18">AVERAGE(C20:C25)</f>
        <v>211666.66666666666</v>
      </c>
      <c r="D26" s="9">
        <f t="shared" si="18"/>
        <v>54.066666666666663</v>
      </c>
      <c r="E26" s="9">
        <f t="shared" si="18"/>
        <v>11.016666666666666</v>
      </c>
      <c r="F26" s="9">
        <f t="shared" si="18"/>
        <v>30.299999999999997</v>
      </c>
      <c r="G26" s="9">
        <f t="shared" si="18"/>
        <v>4.5666666666666673</v>
      </c>
      <c r="H26" s="44">
        <f t="shared" si="18"/>
        <v>120695.41666666667</v>
      </c>
      <c r="I26" s="44">
        <f>AVERAGE(I20:I24)</f>
        <v>20495.5</v>
      </c>
      <c r="J26" s="44">
        <f>AVERAGE(J20:J23,J25)</f>
        <v>58855.5</v>
      </c>
      <c r="K26" s="44">
        <f>AVERAGE(K20:K24)</f>
        <v>9659</v>
      </c>
      <c r="L26" s="30"/>
      <c r="M26" s="35"/>
    </row>
    <row r="27" spans="1:14" ht="13.5" thickBot="1" x14ac:dyDescent="0.25">
      <c r="A27" s="22"/>
      <c r="B27" s="19" t="s">
        <v>11</v>
      </c>
      <c r="C27" s="19">
        <f t="shared" ref="C27:K27" si="19">STDEV(C20:C25)/SQRT(6)</f>
        <v>29535.75987021684</v>
      </c>
      <c r="D27" s="20">
        <f t="shared" si="19"/>
        <v>4.8233229670471456</v>
      </c>
      <c r="E27" s="20">
        <f t="shared" si="19"/>
        <v>1.6559824207333196</v>
      </c>
      <c r="F27" s="20">
        <f t="shared" si="19"/>
        <v>4.661687820235648</v>
      </c>
      <c r="G27" s="20">
        <f t="shared" si="19"/>
        <v>0.39888734137737553</v>
      </c>
      <c r="H27" s="19">
        <f t="shared" si="19"/>
        <v>30137.32045720518</v>
      </c>
      <c r="I27" s="19">
        <f t="shared" si="19"/>
        <v>4066.3144869702901</v>
      </c>
      <c r="J27" s="19">
        <f t="shared" si="19"/>
        <v>6732.1845064708887</v>
      </c>
      <c r="K27" s="19">
        <f t="shared" si="19"/>
        <v>1580.1352350704394</v>
      </c>
      <c r="L27" s="31"/>
      <c r="M27" s="5"/>
    </row>
    <row r="28" spans="1:14" ht="15.75" thickBot="1" x14ac:dyDescent="0.25">
      <c r="A28" s="21">
        <v>19</v>
      </c>
      <c r="B28" s="17" t="s">
        <v>18</v>
      </c>
      <c r="C28" s="40">
        <f>L28*2500</f>
        <v>107500</v>
      </c>
      <c r="D28" s="6">
        <v>64.900000000000006</v>
      </c>
      <c r="E28" s="6">
        <v>2.4</v>
      </c>
      <c r="F28" s="6">
        <v>30.9</v>
      </c>
      <c r="G28" s="6">
        <v>1.8</v>
      </c>
      <c r="H28" s="42">
        <f t="shared" ref="H28:H29" si="20">(D28*C28)/100</f>
        <v>69767.500000000015</v>
      </c>
      <c r="I28" s="42">
        <f t="shared" ref="I28:I29" si="21">(E28*C28)/100</f>
        <v>2580</v>
      </c>
      <c r="J28" s="42">
        <f t="shared" ref="J28:J29" si="22">(F28*C28)/100</f>
        <v>33217.5</v>
      </c>
      <c r="K28" s="42">
        <f t="shared" ref="K28:K29" si="23">(G28*C28)/100</f>
        <v>1935</v>
      </c>
      <c r="L28" s="32">
        <v>43</v>
      </c>
      <c r="M28" s="39">
        <v>1</v>
      </c>
    </row>
    <row r="29" spans="1:14" ht="15.75" thickBot="1" x14ac:dyDescent="0.25">
      <c r="A29" s="12">
        <v>20</v>
      </c>
      <c r="B29" s="17" t="s">
        <v>18</v>
      </c>
      <c r="C29" s="41">
        <f t="shared" ref="C29" si="24">L29*2500</f>
        <v>185000</v>
      </c>
      <c r="D29" s="8">
        <v>58.6</v>
      </c>
      <c r="E29" s="8">
        <v>3.6</v>
      </c>
      <c r="F29" s="8">
        <v>33.9</v>
      </c>
      <c r="G29" s="8">
        <v>3.9</v>
      </c>
      <c r="H29" s="43">
        <f t="shared" si="20"/>
        <v>108410</v>
      </c>
      <c r="I29" s="43">
        <f t="shared" si="21"/>
        <v>6660</v>
      </c>
      <c r="J29" s="43">
        <f t="shared" si="22"/>
        <v>62715</v>
      </c>
      <c r="K29" s="43">
        <f t="shared" si="23"/>
        <v>7215</v>
      </c>
      <c r="L29" s="29">
        <v>74</v>
      </c>
      <c r="M29" s="35">
        <v>1.1000000000000001</v>
      </c>
    </row>
    <row r="30" spans="1:14" ht="15.75" thickBot="1" x14ac:dyDescent="0.25">
      <c r="A30" s="12">
        <v>21</v>
      </c>
      <c r="B30" s="17" t="s">
        <v>18</v>
      </c>
      <c r="C30" s="41">
        <f t="shared" ref="C30" si="25">L30*2500</f>
        <v>172500</v>
      </c>
      <c r="D30" s="8">
        <v>57</v>
      </c>
      <c r="E30" s="8">
        <v>5.5</v>
      </c>
      <c r="F30" s="8">
        <v>34.5</v>
      </c>
      <c r="G30" s="8">
        <v>3</v>
      </c>
      <c r="H30" s="43">
        <f t="shared" ref="H30" si="26">(D30*C30)/100</f>
        <v>98325</v>
      </c>
      <c r="I30" s="43">
        <f t="shared" ref="I30" si="27">(E30*C30)/100</f>
        <v>9487.5</v>
      </c>
      <c r="J30" s="43">
        <f t="shared" ref="J30" si="28">(F30*C30)/100</f>
        <v>59512.5</v>
      </c>
      <c r="K30" s="43">
        <f t="shared" ref="K30" si="29">(G30*C30)/100</f>
        <v>5175</v>
      </c>
      <c r="L30" s="29">
        <v>69</v>
      </c>
      <c r="M30" s="35">
        <v>1</v>
      </c>
    </row>
    <row r="31" spans="1:14" ht="15.75" thickBot="1" x14ac:dyDescent="0.25">
      <c r="A31" s="10">
        <v>22</v>
      </c>
      <c r="B31" s="17" t="s">
        <v>18</v>
      </c>
      <c r="C31" s="41">
        <f t="shared" ref="C31:C33" si="30">L31*2500</f>
        <v>122500</v>
      </c>
      <c r="D31" s="8">
        <v>69.099999999999994</v>
      </c>
      <c r="E31" s="8">
        <v>3.2</v>
      </c>
      <c r="F31" s="8">
        <v>23.3</v>
      </c>
      <c r="G31" s="8">
        <v>4.4000000000000004</v>
      </c>
      <c r="H31" s="43">
        <f t="shared" ref="H31:H33" si="31">(D31*C31)/100</f>
        <v>84647.5</v>
      </c>
      <c r="I31" s="43">
        <f t="shared" ref="I31:I33" si="32">(E31*C31)/100</f>
        <v>3920</v>
      </c>
      <c r="J31" s="43">
        <f t="shared" ref="J31:J33" si="33">(F31*C31)/100</f>
        <v>28542.5</v>
      </c>
      <c r="K31" s="43">
        <f t="shared" ref="K31:K33" si="34">(G31*C31)/100</f>
        <v>5390</v>
      </c>
      <c r="L31" s="29">
        <v>49</v>
      </c>
      <c r="M31" s="34">
        <v>1.25</v>
      </c>
    </row>
    <row r="32" spans="1:14" ht="15.75" thickBot="1" x14ac:dyDescent="0.25">
      <c r="A32" s="10">
        <v>23</v>
      </c>
      <c r="B32" s="17" t="s">
        <v>18</v>
      </c>
      <c r="C32" s="41">
        <f t="shared" si="30"/>
        <v>207500</v>
      </c>
      <c r="D32" s="8">
        <v>53.1</v>
      </c>
      <c r="E32" s="8">
        <v>6.5</v>
      </c>
      <c r="F32" s="8">
        <v>38.799999999999997</v>
      </c>
      <c r="G32" s="8">
        <v>1.6</v>
      </c>
      <c r="H32" s="43">
        <f t="shared" si="31"/>
        <v>110182.5</v>
      </c>
      <c r="I32" s="43">
        <f t="shared" si="32"/>
        <v>13487.5</v>
      </c>
      <c r="J32" s="43">
        <f t="shared" si="33"/>
        <v>80509.999999999985</v>
      </c>
      <c r="K32" s="43">
        <f t="shared" si="34"/>
        <v>3320</v>
      </c>
      <c r="L32" s="29">
        <v>83</v>
      </c>
      <c r="M32" s="34">
        <v>1</v>
      </c>
    </row>
    <row r="33" spans="1:13" ht="15" x14ac:dyDescent="0.2">
      <c r="A33" s="10">
        <v>24</v>
      </c>
      <c r="B33" s="17" t="s">
        <v>18</v>
      </c>
      <c r="C33" s="41">
        <f t="shared" si="30"/>
        <v>180000</v>
      </c>
      <c r="D33" s="8">
        <v>48.3</v>
      </c>
      <c r="E33" s="8">
        <v>7.9</v>
      </c>
      <c r="F33" s="8">
        <v>41.2</v>
      </c>
      <c r="G33" s="8">
        <v>2.6</v>
      </c>
      <c r="H33" s="43">
        <f t="shared" si="31"/>
        <v>86940</v>
      </c>
      <c r="I33" s="43">
        <f t="shared" si="32"/>
        <v>14220</v>
      </c>
      <c r="J33" s="43">
        <f t="shared" si="33"/>
        <v>74160.000000000015</v>
      </c>
      <c r="K33" s="43">
        <f t="shared" si="34"/>
        <v>4680</v>
      </c>
      <c r="L33" s="29">
        <v>72</v>
      </c>
      <c r="M33" s="34">
        <v>1.1000000000000001</v>
      </c>
    </row>
    <row r="34" spans="1:13" x14ac:dyDescent="0.2">
      <c r="A34" s="13"/>
      <c r="B34" s="9" t="s">
        <v>12</v>
      </c>
      <c r="C34" s="44">
        <f>AVERAGE(C28:C33)</f>
        <v>162500</v>
      </c>
      <c r="D34" s="9">
        <f t="shared" ref="D34:H34" si="35">AVERAGE(D28:D33)</f>
        <v>58.5</v>
      </c>
      <c r="E34" s="9">
        <f t="shared" si="35"/>
        <v>4.8500000000000005</v>
      </c>
      <c r="F34" s="9">
        <f t="shared" si="35"/>
        <v>33.766666666666659</v>
      </c>
      <c r="G34" s="9">
        <f t="shared" si="35"/>
        <v>2.8833333333333333</v>
      </c>
      <c r="H34" s="44">
        <f t="shared" si="35"/>
        <v>93045.416666666672</v>
      </c>
      <c r="I34" s="44">
        <f>AVERAGE(I28:I32)</f>
        <v>7227</v>
      </c>
      <c r="J34" s="44">
        <f>AVERAGE(J28:J31,J33)</f>
        <v>51629.5</v>
      </c>
      <c r="K34" s="44">
        <f>AVERAGE(K28:K32)</f>
        <v>4607</v>
      </c>
      <c r="L34" s="30"/>
      <c r="M34" s="34"/>
    </row>
    <row r="35" spans="1:13" ht="13.5" thickBot="1" x14ac:dyDescent="0.25">
      <c r="A35" s="18"/>
      <c r="B35" s="19" t="s">
        <v>11</v>
      </c>
      <c r="C35" s="19">
        <f>STDEV(C28:C33)/SQRT(6)</f>
        <v>15877.132402714709</v>
      </c>
      <c r="D35" s="20">
        <f t="shared" ref="D35:K35" si="36">STDEV(D28:D33)/SQRT(6)</f>
        <v>3.1025795719046374</v>
      </c>
      <c r="E35" s="20">
        <f t="shared" si="36"/>
        <v>0.8705362332110782</v>
      </c>
      <c r="F35" s="20">
        <f t="shared" si="36"/>
        <v>2.5749649404301653</v>
      </c>
      <c r="G35" s="20">
        <f t="shared" si="36"/>
        <v>0.45637460246794836</v>
      </c>
      <c r="H35" s="19">
        <f t="shared" si="36"/>
        <v>6343.7280514125023</v>
      </c>
      <c r="I35" s="19">
        <f t="shared" si="36"/>
        <v>1982.4881252271516</v>
      </c>
      <c r="J35" s="19">
        <f t="shared" si="36"/>
        <v>8678.9671864577922</v>
      </c>
      <c r="K35" s="19">
        <f t="shared" si="36"/>
        <v>742.46819984277954</v>
      </c>
      <c r="L35" s="31"/>
      <c r="M35" s="36"/>
    </row>
    <row r="36" spans="1:13" ht="15.75" thickBot="1" x14ac:dyDescent="0.25">
      <c r="A36" s="16">
        <v>25</v>
      </c>
      <c r="B36" s="17" t="s">
        <v>19</v>
      </c>
      <c r="C36" s="40">
        <f>L36*2500</f>
        <v>272500</v>
      </c>
      <c r="D36" s="6">
        <v>47</v>
      </c>
      <c r="E36" s="6">
        <v>2.8</v>
      </c>
      <c r="F36" s="6">
        <v>32.799999999999997</v>
      </c>
      <c r="G36" s="6">
        <v>17.399999999999999</v>
      </c>
      <c r="H36" s="42">
        <f t="shared" ref="H36:H38" si="37">(D36*C36)/100</f>
        <v>128075</v>
      </c>
      <c r="I36" s="42">
        <f t="shared" ref="I36:I38" si="38">(E36*C36)/100</f>
        <v>7630</v>
      </c>
      <c r="J36" s="42">
        <f t="shared" ref="J36:J38" si="39">(F36*C36)/100</f>
        <v>89380</v>
      </c>
      <c r="K36" s="42">
        <f t="shared" ref="K36:K38" si="40">(G36*C36)/100</f>
        <v>47415</v>
      </c>
      <c r="L36" s="32">
        <v>109</v>
      </c>
      <c r="M36" s="37">
        <v>0.8</v>
      </c>
    </row>
    <row r="37" spans="1:13" ht="15.75" thickBot="1" x14ac:dyDescent="0.25">
      <c r="A37" s="10">
        <v>26</v>
      </c>
      <c r="B37" s="17" t="s">
        <v>19</v>
      </c>
      <c r="C37" s="41">
        <f t="shared" ref="C37:C38" si="41">L37*2500</f>
        <v>92500</v>
      </c>
      <c r="D37" s="8">
        <v>55</v>
      </c>
      <c r="E37" s="8">
        <v>0.3</v>
      </c>
      <c r="F37" s="8">
        <v>33.700000000000003</v>
      </c>
      <c r="G37" s="8">
        <v>11</v>
      </c>
      <c r="H37" s="43">
        <f t="shared" si="37"/>
        <v>50875</v>
      </c>
      <c r="I37" s="43">
        <f t="shared" si="38"/>
        <v>277.5</v>
      </c>
      <c r="J37" s="43">
        <f t="shared" si="39"/>
        <v>31172.500000000004</v>
      </c>
      <c r="K37" s="43">
        <f t="shared" si="40"/>
        <v>10175</v>
      </c>
      <c r="L37" s="29">
        <v>37</v>
      </c>
      <c r="M37" s="34">
        <v>0.8</v>
      </c>
    </row>
    <row r="38" spans="1:13" ht="15.75" thickBot="1" x14ac:dyDescent="0.25">
      <c r="A38" s="10">
        <v>27</v>
      </c>
      <c r="B38" s="17" t="s">
        <v>19</v>
      </c>
      <c r="C38" s="41">
        <f t="shared" si="41"/>
        <v>285000</v>
      </c>
      <c r="D38" s="8">
        <v>64.5</v>
      </c>
      <c r="E38" s="8">
        <v>0.8</v>
      </c>
      <c r="F38" s="8">
        <v>22.6</v>
      </c>
      <c r="G38" s="8">
        <v>12.1</v>
      </c>
      <c r="H38" s="43">
        <f t="shared" si="37"/>
        <v>183825</v>
      </c>
      <c r="I38" s="43">
        <f t="shared" si="38"/>
        <v>2280</v>
      </c>
      <c r="J38" s="43">
        <f t="shared" si="39"/>
        <v>64410</v>
      </c>
      <c r="K38" s="43">
        <f t="shared" si="40"/>
        <v>34485</v>
      </c>
      <c r="L38" s="29">
        <v>114</v>
      </c>
      <c r="M38" s="34">
        <v>1</v>
      </c>
    </row>
    <row r="39" spans="1:13" ht="15.75" thickBot="1" x14ac:dyDescent="0.25">
      <c r="A39" s="10">
        <v>28</v>
      </c>
      <c r="B39" s="17" t="s">
        <v>19</v>
      </c>
      <c r="C39" s="41">
        <f t="shared" ref="C39:C41" si="42">L39*2500</f>
        <v>202500</v>
      </c>
      <c r="D39" s="8">
        <v>59.8</v>
      </c>
      <c r="E39" s="8">
        <v>0</v>
      </c>
      <c r="F39" s="8">
        <v>31.1</v>
      </c>
      <c r="G39" s="8">
        <v>9.1</v>
      </c>
      <c r="H39" s="43">
        <f t="shared" ref="H39:H41" si="43">(D39*C39)/100</f>
        <v>121095</v>
      </c>
      <c r="I39" s="43">
        <f t="shared" ref="I39:I41" si="44">(E39*C39)/100</f>
        <v>0</v>
      </c>
      <c r="J39" s="43">
        <f t="shared" ref="J39:J41" si="45">(F39*C39)/100</f>
        <v>62977.5</v>
      </c>
      <c r="K39" s="43">
        <f t="shared" ref="K39:K41" si="46">(G39*C39)/100</f>
        <v>18427.5</v>
      </c>
      <c r="L39" s="29">
        <v>81</v>
      </c>
      <c r="M39" s="34">
        <v>1.3</v>
      </c>
    </row>
    <row r="40" spans="1:13" ht="15.75" thickBot="1" x14ac:dyDescent="0.25">
      <c r="A40" s="10">
        <v>29</v>
      </c>
      <c r="B40" s="17" t="s">
        <v>19</v>
      </c>
      <c r="C40" s="41">
        <f t="shared" si="42"/>
        <v>30000</v>
      </c>
      <c r="D40" s="8">
        <v>46.7</v>
      </c>
      <c r="E40" s="8">
        <v>1.6</v>
      </c>
      <c r="F40" s="8">
        <v>33.200000000000003</v>
      </c>
      <c r="G40" s="8">
        <v>18.399999999999999</v>
      </c>
      <c r="H40" s="43">
        <f t="shared" si="43"/>
        <v>14010</v>
      </c>
      <c r="I40" s="43">
        <f t="shared" si="44"/>
        <v>480</v>
      </c>
      <c r="J40" s="43">
        <f t="shared" si="45"/>
        <v>9960.0000000000018</v>
      </c>
      <c r="K40" s="43">
        <f t="shared" si="46"/>
        <v>5520</v>
      </c>
      <c r="L40" s="29">
        <v>12</v>
      </c>
      <c r="M40" s="34">
        <v>1.2</v>
      </c>
    </row>
    <row r="41" spans="1:13" ht="15" x14ac:dyDescent="0.2">
      <c r="A41" s="10">
        <v>30</v>
      </c>
      <c r="B41" s="17" t="s">
        <v>19</v>
      </c>
      <c r="C41" s="41">
        <f t="shared" si="42"/>
        <v>157500</v>
      </c>
      <c r="D41" s="8">
        <v>58.1</v>
      </c>
      <c r="E41" s="8">
        <v>0.3</v>
      </c>
      <c r="F41" s="8">
        <v>35.299999999999997</v>
      </c>
      <c r="G41" s="8">
        <v>6</v>
      </c>
      <c r="H41" s="43">
        <f t="shared" si="43"/>
        <v>91507.5</v>
      </c>
      <c r="I41" s="43">
        <f t="shared" si="44"/>
        <v>472.5</v>
      </c>
      <c r="J41" s="43">
        <f t="shared" si="45"/>
        <v>55597.5</v>
      </c>
      <c r="K41" s="43">
        <f t="shared" si="46"/>
        <v>9450</v>
      </c>
      <c r="L41" s="29">
        <v>63</v>
      </c>
      <c r="M41" s="34">
        <v>1</v>
      </c>
    </row>
    <row r="42" spans="1:13" x14ac:dyDescent="0.2">
      <c r="A42" s="10"/>
      <c r="B42" s="9" t="s">
        <v>12</v>
      </c>
      <c r="C42" s="44">
        <f>AVERAGE(C36:C41)</f>
        <v>173333.33333333334</v>
      </c>
      <c r="D42" s="9">
        <f t="shared" ref="D42:H42" si="47">AVERAGE(D36:D41)</f>
        <v>55.183333333333337</v>
      </c>
      <c r="E42" s="9">
        <f t="shared" si="47"/>
        <v>0.96666666666666667</v>
      </c>
      <c r="F42" s="9">
        <f t="shared" si="47"/>
        <v>31.45</v>
      </c>
      <c r="G42" s="9">
        <f t="shared" si="47"/>
        <v>12.333333333333334</v>
      </c>
      <c r="H42" s="44">
        <f t="shared" si="47"/>
        <v>98231.25</v>
      </c>
      <c r="I42" s="44">
        <f>AVERAGE(I36:I40)</f>
        <v>2133.5</v>
      </c>
      <c r="J42" s="44">
        <f>AVERAGE(J36:J39,J41)</f>
        <v>60707.5</v>
      </c>
      <c r="K42" s="44">
        <f>AVERAGE(K36:K40)</f>
        <v>23204.5</v>
      </c>
      <c r="L42" s="30"/>
      <c r="M42" s="34"/>
    </row>
    <row r="43" spans="1:13" ht="13.5" thickBot="1" x14ac:dyDescent="0.25">
      <c r="A43" s="15"/>
      <c r="B43" s="19" t="s">
        <v>11</v>
      </c>
      <c r="C43" s="19">
        <f>STDEV(C36:C41)/SQRT(6)</f>
        <v>41021.674487736091</v>
      </c>
      <c r="D43" s="20">
        <f t="shared" ref="D43:K43" si="48">STDEV(D36:D41)/SQRT(6)</f>
        <v>2.9188372875360806</v>
      </c>
      <c r="E43" s="20">
        <f t="shared" si="48"/>
        <v>0.43256341860022224</v>
      </c>
      <c r="F43" s="20">
        <f t="shared" si="48"/>
        <v>1.8548584851680832</v>
      </c>
      <c r="G43" s="20">
        <f t="shared" si="48"/>
        <v>1.9568114653975004</v>
      </c>
      <c r="H43" s="19">
        <f t="shared" si="48"/>
        <v>24576.90833341669</v>
      </c>
      <c r="I43" s="19">
        <f t="shared" si="48"/>
        <v>1200.8704597545529</v>
      </c>
      <c r="J43" s="19">
        <f t="shared" si="48"/>
        <v>11380.528133187749</v>
      </c>
      <c r="K43" s="19">
        <f t="shared" si="48"/>
        <v>6773.434272234269</v>
      </c>
      <c r="L43" s="31"/>
      <c r="M43" s="36"/>
    </row>
    <row r="44" spans="1:13" ht="15.75" thickBot="1" x14ac:dyDescent="0.25">
      <c r="A44" s="16">
        <v>31</v>
      </c>
      <c r="B44" s="17" t="s">
        <v>20</v>
      </c>
      <c r="C44" s="40">
        <f>L44*2500</f>
        <v>475000</v>
      </c>
      <c r="D44" s="6">
        <v>60.6</v>
      </c>
      <c r="E44" s="6">
        <v>1.5</v>
      </c>
      <c r="F44" s="6">
        <v>23.9</v>
      </c>
      <c r="G44" s="6">
        <v>14</v>
      </c>
      <c r="H44" s="42">
        <f t="shared" ref="H44:H49" si="49">(D44*C44)/100</f>
        <v>287850</v>
      </c>
      <c r="I44" s="42">
        <f t="shared" ref="I44:I49" si="50">(E44*C44)/100</f>
        <v>7125</v>
      </c>
      <c r="J44" s="42">
        <f t="shared" ref="J44:J49" si="51">(F44*C44)/100</f>
        <v>113525</v>
      </c>
      <c r="K44" s="42">
        <f t="shared" ref="K44:K49" si="52">(G44*C44)/100</f>
        <v>66500</v>
      </c>
      <c r="L44" s="32">
        <v>190</v>
      </c>
      <c r="M44" s="37">
        <v>1.25</v>
      </c>
    </row>
    <row r="45" spans="1:13" ht="15.75" thickBot="1" x14ac:dyDescent="0.25">
      <c r="A45" s="10">
        <v>32</v>
      </c>
      <c r="B45" s="17" t="s">
        <v>20</v>
      </c>
      <c r="C45" s="41">
        <f t="shared" ref="C45:C49" si="53">L45*2500</f>
        <v>367500</v>
      </c>
      <c r="D45" s="8">
        <v>63.6</v>
      </c>
      <c r="E45" s="8">
        <v>1.6</v>
      </c>
      <c r="F45" s="8">
        <v>24.4</v>
      </c>
      <c r="G45" s="8">
        <v>11.4</v>
      </c>
      <c r="H45" s="43">
        <f t="shared" si="49"/>
        <v>233730</v>
      </c>
      <c r="I45" s="43">
        <f t="shared" si="50"/>
        <v>5880</v>
      </c>
      <c r="J45" s="43">
        <f t="shared" si="51"/>
        <v>89670</v>
      </c>
      <c r="K45" s="43">
        <f t="shared" si="52"/>
        <v>41895</v>
      </c>
      <c r="L45" s="29">
        <v>147</v>
      </c>
      <c r="M45" s="34">
        <v>1.25</v>
      </c>
    </row>
    <row r="46" spans="1:13" ht="15.75" thickBot="1" x14ac:dyDescent="0.25">
      <c r="A46" s="10">
        <v>33</v>
      </c>
      <c r="B46" s="17" t="s">
        <v>20</v>
      </c>
      <c r="C46" s="41">
        <f t="shared" si="53"/>
        <v>390000</v>
      </c>
      <c r="D46" s="8">
        <v>48.6</v>
      </c>
      <c r="E46" s="8">
        <v>1</v>
      </c>
      <c r="F46" s="8">
        <v>22.1</v>
      </c>
      <c r="G46" s="8">
        <v>28.3</v>
      </c>
      <c r="H46" s="43">
        <f t="shared" si="49"/>
        <v>189540</v>
      </c>
      <c r="I46" s="43">
        <f t="shared" si="50"/>
        <v>3900</v>
      </c>
      <c r="J46" s="43">
        <f t="shared" si="51"/>
        <v>86190</v>
      </c>
      <c r="K46" s="43">
        <f t="shared" si="52"/>
        <v>110370</v>
      </c>
      <c r="L46" s="29">
        <v>156</v>
      </c>
      <c r="M46" s="34">
        <v>1.25</v>
      </c>
    </row>
    <row r="47" spans="1:13" ht="15.75" thickBot="1" x14ac:dyDescent="0.25">
      <c r="A47" s="10">
        <v>34</v>
      </c>
      <c r="B47" s="17" t="s">
        <v>20</v>
      </c>
      <c r="C47" s="41">
        <f t="shared" si="53"/>
        <v>457500</v>
      </c>
      <c r="D47" s="8">
        <v>54.6</v>
      </c>
      <c r="E47" s="8">
        <v>0</v>
      </c>
      <c r="F47" s="8">
        <v>31.96</v>
      </c>
      <c r="G47" s="8">
        <v>13.4</v>
      </c>
      <c r="H47" s="43">
        <f t="shared" si="49"/>
        <v>249795</v>
      </c>
      <c r="I47" s="43">
        <f t="shared" si="50"/>
        <v>0</v>
      </c>
      <c r="J47" s="43">
        <f t="shared" si="51"/>
        <v>146217</v>
      </c>
      <c r="K47" s="43">
        <f t="shared" si="52"/>
        <v>61305</v>
      </c>
      <c r="L47" s="29">
        <v>183</v>
      </c>
      <c r="M47" s="34">
        <v>1.25</v>
      </c>
    </row>
    <row r="48" spans="1:13" ht="15.75" thickBot="1" x14ac:dyDescent="0.25">
      <c r="A48" s="10">
        <v>35</v>
      </c>
      <c r="B48" s="17" t="s">
        <v>20</v>
      </c>
      <c r="C48" s="41">
        <f t="shared" si="53"/>
        <v>480000</v>
      </c>
      <c r="D48" s="8">
        <v>69</v>
      </c>
      <c r="E48" s="8">
        <v>0</v>
      </c>
      <c r="F48" s="8">
        <v>20.399999999999999</v>
      </c>
      <c r="G48" s="8">
        <v>10.6</v>
      </c>
      <c r="H48" s="43">
        <f t="shared" si="49"/>
        <v>331200</v>
      </c>
      <c r="I48" s="43">
        <f t="shared" si="50"/>
        <v>0</v>
      </c>
      <c r="J48" s="43">
        <f t="shared" si="51"/>
        <v>97920</v>
      </c>
      <c r="K48" s="43">
        <f t="shared" si="52"/>
        <v>50880</v>
      </c>
      <c r="L48" s="29">
        <v>192</v>
      </c>
      <c r="M48" s="34">
        <v>1</v>
      </c>
    </row>
    <row r="49" spans="1:13" ht="15" x14ac:dyDescent="0.2">
      <c r="A49" s="10">
        <v>36</v>
      </c>
      <c r="B49" s="17" t="s">
        <v>20</v>
      </c>
      <c r="C49" s="41">
        <f t="shared" si="53"/>
        <v>430000</v>
      </c>
      <c r="D49" s="8">
        <v>72.5</v>
      </c>
      <c r="E49" s="8">
        <v>0.4</v>
      </c>
      <c r="F49" s="8">
        <v>13.7</v>
      </c>
      <c r="G49" s="8">
        <v>13.3</v>
      </c>
      <c r="H49" s="43">
        <f t="shared" si="49"/>
        <v>311750</v>
      </c>
      <c r="I49" s="43">
        <f t="shared" si="50"/>
        <v>1720</v>
      </c>
      <c r="J49" s="43">
        <f t="shared" si="51"/>
        <v>58910</v>
      </c>
      <c r="K49" s="43">
        <f t="shared" si="52"/>
        <v>57190</v>
      </c>
      <c r="L49" s="29">
        <v>172</v>
      </c>
      <c r="M49" s="34">
        <v>1</v>
      </c>
    </row>
    <row r="50" spans="1:13" x14ac:dyDescent="0.2">
      <c r="A50" s="14"/>
      <c r="B50" s="9" t="s">
        <v>12</v>
      </c>
      <c r="C50" s="44">
        <f>AVERAGE(C44:C49)</f>
        <v>433333.33333333331</v>
      </c>
      <c r="D50" s="9">
        <f t="shared" ref="D50:H50" si="54">AVERAGE(D44:D49)</f>
        <v>61.483333333333327</v>
      </c>
      <c r="E50" s="9">
        <f t="shared" si="54"/>
        <v>0.75</v>
      </c>
      <c r="F50" s="9">
        <f t="shared" si="54"/>
        <v>22.743333333333336</v>
      </c>
      <c r="G50" s="9">
        <f t="shared" si="54"/>
        <v>15.166666666666666</v>
      </c>
      <c r="H50" s="44">
        <f t="shared" si="54"/>
        <v>267310.83333333331</v>
      </c>
      <c r="I50" s="44">
        <f>AVERAGE(I44:I48)</f>
        <v>3381</v>
      </c>
      <c r="J50" s="44">
        <f>AVERAGE(J44:J47,J49)</f>
        <v>98902.399999999994</v>
      </c>
      <c r="K50" s="44">
        <f>AVERAGE(K44:K48)</f>
        <v>66190</v>
      </c>
      <c r="L50" s="30"/>
      <c r="M50" s="34"/>
    </row>
    <row r="51" spans="1:13" ht="13.5" thickBot="1" x14ac:dyDescent="0.25">
      <c r="A51" s="18"/>
      <c r="B51" s="19" t="s">
        <v>11</v>
      </c>
      <c r="C51" s="19">
        <f>STDEV(C44:C49)/SQRT(6)</f>
        <v>18903.997225748612</v>
      </c>
      <c r="D51" s="20">
        <f t="shared" ref="D51:K51" si="55">STDEV(D44:D49)/SQRT(6)</f>
        <v>3.6354198901609456</v>
      </c>
      <c r="E51" s="20">
        <f t="shared" si="55"/>
        <v>0.29410882339705491</v>
      </c>
      <c r="F51" s="20">
        <f t="shared" si="55"/>
        <v>2.4270443845229588</v>
      </c>
      <c r="G51" s="20">
        <f t="shared" si="55"/>
        <v>2.6801326666997487</v>
      </c>
      <c r="H51" s="19">
        <f t="shared" si="55"/>
        <v>21572.59204085384</v>
      </c>
      <c r="I51" s="19">
        <f t="shared" si="55"/>
        <v>1234.1437089919655</v>
      </c>
      <c r="J51" s="19">
        <f t="shared" si="55"/>
        <v>11971.536302598952</v>
      </c>
      <c r="K51" s="19">
        <f t="shared" si="55"/>
        <v>9777.4823787448822</v>
      </c>
      <c r="L51" s="31"/>
      <c r="M51" s="36"/>
    </row>
    <row r="52" spans="1:13" ht="15.75" thickBot="1" x14ac:dyDescent="0.25">
      <c r="A52" s="16">
        <v>37</v>
      </c>
      <c r="B52" s="17" t="s">
        <v>21</v>
      </c>
      <c r="C52" s="40">
        <f>L52*2500</f>
        <v>210000</v>
      </c>
      <c r="D52" s="6">
        <v>55.8</v>
      </c>
      <c r="E52" s="6">
        <v>1.8</v>
      </c>
      <c r="F52" s="6">
        <v>24.9</v>
      </c>
      <c r="G52" s="6">
        <v>17.5</v>
      </c>
      <c r="H52" s="42">
        <f t="shared" ref="H52:H57" si="56">(D52*C52)/100</f>
        <v>117180</v>
      </c>
      <c r="I52" s="42">
        <f t="shared" ref="I52:I57" si="57">(E52*C52)/100</f>
        <v>3780</v>
      </c>
      <c r="J52" s="42">
        <f t="shared" ref="J52:J57" si="58">(F52*C52)/100</f>
        <v>52290</v>
      </c>
      <c r="K52" s="42">
        <f t="shared" ref="K52:K57" si="59">(G52*C52)/100</f>
        <v>36750</v>
      </c>
      <c r="L52" s="32">
        <v>84</v>
      </c>
      <c r="M52" s="38">
        <v>1.1000000000000001</v>
      </c>
    </row>
    <row r="53" spans="1:13" ht="15.75" thickBot="1" x14ac:dyDescent="0.25">
      <c r="A53" s="10">
        <v>38</v>
      </c>
      <c r="B53" s="17" t="s">
        <v>21</v>
      </c>
      <c r="C53" s="41">
        <f t="shared" ref="C53:C57" si="60">L53*2500</f>
        <v>192500</v>
      </c>
      <c r="D53" s="8">
        <v>57.8</v>
      </c>
      <c r="E53" s="8">
        <v>0.2</v>
      </c>
      <c r="F53" s="8">
        <v>28.3</v>
      </c>
      <c r="G53" s="8">
        <v>13.7</v>
      </c>
      <c r="H53" s="43">
        <f t="shared" si="56"/>
        <v>111265</v>
      </c>
      <c r="I53" s="43">
        <f t="shared" si="57"/>
        <v>385</v>
      </c>
      <c r="J53" s="43">
        <f t="shared" si="58"/>
        <v>54477.5</v>
      </c>
      <c r="K53" s="43">
        <f t="shared" si="59"/>
        <v>26372.5</v>
      </c>
      <c r="L53" s="29">
        <v>77</v>
      </c>
      <c r="M53" s="34">
        <v>1.2</v>
      </c>
    </row>
    <row r="54" spans="1:13" ht="15.75" thickBot="1" x14ac:dyDescent="0.25">
      <c r="A54" s="10">
        <v>39</v>
      </c>
      <c r="B54" s="17" t="s">
        <v>21</v>
      </c>
      <c r="C54" s="41">
        <f t="shared" si="60"/>
        <v>327500</v>
      </c>
      <c r="D54" s="8">
        <v>64.400000000000006</v>
      </c>
      <c r="E54" s="8">
        <v>1</v>
      </c>
      <c r="F54" s="8">
        <v>17.3</v>
      </c>
      <c r="G54" s="8">
        <v>17.3</v>
      </c>
      <c r="H54" s="43">
        <f t="shared" si="56"/>
        <v>210910</v>
      </c>
      <c r="I54" s="43">
        <f t="shared" si="57"/>
        <v>3275</v>
      </c>
      <c r="J54" s="43">
        <f t="shared" si="58"/>
        <v>56657.5</v>
      </c>
      <c r="K54" s="43">
        <f t="shared" si="59"/>
        <v>56657.5</v>
      </c>
      <c r="L54" s="29">
        <v>131</v>
      </c>
      <c r="M54" s="34">
        <v>1</v>
      </c>
    </row>
    <row r="55" spans="1:13" ht="15.75" thickBot="1" x14ac:dyDescent="0.25">
      <c r="A55" s="10">
        <v>40</v>
      </c>
      <c r="B55" s="17" t="s">
        <v>21</v>
      </c>
      <c r="C55" s="41">
        <f t="shared" si="60"/>
        <v>120000</v>
      </c>
      <c r="D55" s="8">
        <v>54.7</v>
      </c>
      <c r="E55" s="8">
        <v>7</v>
      </c>
      <c r="F55" s="8">
        <v>33.200000000000003</v>
      </c>
      <c r="G55" s="8">
        <v>5</v>
      </c>
      <c r="H55" s="43">
        <f t="shared" si="56"/>
        <v>65640</v>
      </c>
      <c r="I55" s="43">
        <f t="shared" si="57"/>
        <v>8400</v>
      </c>
      <c r="J55" s="43">
        <f t="shared" si="58"/>
        <v>39840.000000000007</v>
      </c>
      <c r="K55" s="43">
        <f t="shared" si="59"/>
        <v>6000</v>
      </c>
      <c r="L55" s="29">
        <v>48</v>
      </c>
      <c r="M55" s="34">
        <v>0.75</v>
      </c>
    </row>
    <row r="56" spans="1:13" ht="15.75" thickBot="1" x14ac:dyDescent="0.25">
      <c r="A56" s="10">
        <v>41</v>
      </c>
      <c r="B56" s="17" t="s">
        <v>21</v>
      </c>
      <c r="C56" s="41">
        <f t="shared" si="60"/>
        <v>277500</v>
      </c>
      <c r="D56" s="8">
        <v>69.400000000000006</v>
      </c>
      <c r="E56" s="8">
        <v>3.4</v>
      </c>
      <c r="F56" s="8">
        <v>10.7</v>
      </c>
      <c r="G56" s="8">
        <v>16.5</v>
      </c>
      <c r="H56" s="43">
        <f t="shared" si="56"/>
        <v>192585</v>
      </c>
      <c r="I56" s="43">
        <f t="shared" si="57"/>
        <v>9435</v>
      </c>
      <c r="J56" s="43">
        <f t="shared" si="58"/>
        <v>29692.5</v>
      </c>
      <c r="K56" s="43">
        <f t="shared" si="59"/>
        <v>45787.5</v>
      </c>
      <c r="L56" s="29">
        <v>111</v>
      </c>
      <c r="M56" s="34">
        <v>1.25</v>
      </c>
    </row>
    <row r="57" spans="1:13" ht="15" x14ac:dyDescent="0.2">
      <c r="A57" s="10">
        <v>42</v>
      </c>
      <c r="B57" s="17" t="s">
        <v>21</v>
      </c>
      <c r="C57" s="41">
        <f t="shared" si="60"/>
        <v>242500</v>
      </c>
      <c r="D57" s="8">
        <v>71</v>
      </c>
      <c r="E57" s="8">
        <v>6.5</v>
      </c>
      <c r="F57" s="8">
        <v>9.1</v>
      </c>
      <c r="G57" s="8">
        <v>13.4</v>
      </c>
      <c r="H57" s="43">
        <f t="shared" si="56"/>
        <v>172175</v>
      </c>
      <c r="I57" s="43">
        <f t="shared" si="57"/>
        <v>15762.5</v>
      </c>
      <c r="J57" s="43">
        <f t="shared" si="58"/>
        <v>22067.5</v>
      </c>
      <c r="K57" s="43">
        <f t="shared" si="59"/>
        <v>32495</v>
      </c>
      <c r="L57" s="29">
        <v>97</v>
      </c>
      <c r="M57" s="34">
        <v>1</v>
      </c>
    </row>
    <row r="58" spans="1:13" x14ac:dyDescent="0.2">
      <c r="A58" s="14"/>
      <c r="B58" s="9" t="s">
        <v>12</v>
      </c>
      <c r="C58" s="44">
        <f>AVERAGE(C52:C57)</f>
        <v>228333.33333333334</v>
      </c>
      <c r="D58" s="9">
        <f t="shared" ref="D58:H58" si="61">AVERAGE(D52:D57)</f>
        <v>62.183333333333337</v>
      </c>
      <c r="E58" s="9">
        <f t="shared" si="61"/>
        <v>3.3166666666666664</v>
      </c>
      <c r="F58" s="9">
        <f t="shared" si="61"/>
        <v>20.583333333333332</v>
      </c>
      <c r="G58" s="9">
        <f t="shared" si="61"/>
        <v>13.9</v>
      </c>
      <c r="H58" s="44">
        <f t="shared" si="61"/>
        <v>144959.16666666666</v>
      </c>
      <c r="I58" s="44">
        <f>AVERAGE(I52:I56)</f>
        <v>5055</v>
      </c>
      <c r="J58" s="44">
        <f>AVERAGE(J52:J55,J57)</f>
        <v>45066.5</v>
      </c>
      <c r="K58" s="44">
        <f>AVERAGE(K52:K56)</f>
        <v>34313.5</v>
      </c>
      <c r="L58" s="30"/>
      <c r="M58" s="34"/>
    </row>
    <row r="59" spans="1:13" ht="13.5" thickBot="1" x14ac:dyDescent="0.25">
      <c r="A59" s="18"/>
      <c r="B59" s="19" t="s">
        <v>11</v>
      </c>
      <c r="C59" s="19">
        <f>STDEV(C52:C57)/SQRT(6)</f>
        <v>29330.492286659239</v>
      </c>
      <c r="D59" s="20">
        <f t="shared" ref="D59:K59" si="62">STDEV(D52:D57)/SQRT(6)</f>
        <v>2.8907227085588345</v>
      </c>
      <c r="E59" s="20">
        <f t="shared" si="62"/>
        <v>1.1703038541810893</v>
      </c>
      <c r="F59" s="20">
        <f t="shared" si="62"/>
        <v>3.9903564307520765</v>
      </c>
      <c r="G59" s="20">
        <f t="shared" si="62"/>
        <v>1.9216312514805383</v>
      </c>
      <c r="H59" s="19">
        <f t="shared" si="62"/>
        <v>22772.017309872022</v>
      </c>
      <c r="I59" s="19">
        <f t="shared" si="62"/>
        <v>2254.7614819039682</v>
      </c>
      <c r="J59" s="19">
        <f t="shared" si="62"/>
        <v>5854.7246471925964</v>
      </c>
      <c r="K59" s="19">
        <f t="shared" si="62"/>
        <v>7081.2265715018921</v>
      </c>
      <c r="L59" s="31"/>
      <c r="M59" s="36"/>
    </row>
    <row r="60" spans="1:13" ht="15.75" thickBot="1" x14ac:dyDescent="0.25">
      <c r="A60" s="16">
        <v>43</v>
      </c>
      <c r="B60" s="17" t="s">
        <v>23</v>
      </c>
      <c r="C60" s="40">
        <f>L60*2500</f>
        <v>312500</v>
      </c>
      <c r="D60" s="6">
        <v>45.1</v>
      </c>
      <c r="E60" s="6">
        <v>1.4</v>
      </c>
      <c r="F60" s="6">
        <v>45.4</v>
      </c>
      <c r="G60" s="6">
        <v>8.1</v>
      </c>
      <c r="H60" s="42">
        <f t="shared" ref="H60:H65" si="63">(D60*C60)/100</f>
        <v>140937.5</v>
      </c>
      <c r="I60" s="42">
        <f t="shared" ref="I60:I65" si="64">(E60*C60)/100</f>
        <v>4375</v>
      </c>
      <c r="J60" s="42">
        <f t="shared" ref="J60:J65" si="65">(F60*C60)/100</f>
        <v>141875</v>
      </c>
      <c r="K60" s="42">
        <f t="shared" ref="K60:K65" si="66">(G60*C60)/100</f>
        <v>25312.5</v>
      </c>
      <c r="L60" s="32">
        <v>125</v>
      </c>
      <c r="M60" s="38">
        <v>1</v>
      </c>
    </row>
    <row r="61" spans="1:13" ht="15.75" thickBot="1" x14ac:dyDescent="0.25">
      <c r="A61" s="16">
        <v>44</v>
      </c>
      <c r="B61" s="17" t="s">
        <v>23</v>
      </c>
      <c r="C61" s="41">
        <f t="shared" ref="C61:C65" si="67">L61*2500</f>
        <v>312500</v>
      </c>
      <c r="D61" s="8">
        <v>52.3</v>
      </c>
      <c r="E61" s="8">
        <v>2.98</v>
      </c>
      <c r="F61" s="8">
        <v>37</v>
      </c>
      <c r="G61" s="8">
        <v>7.8</v>
      </c>
      <c r="H61" s="43">
        <f t="shared" si="63"/>
        <v>163437.5</v>
      </c>
      <c r="I61" s="43">
        <f t="shared" si="64"/>
        <v>9312.5</v>
      </c>
      <c r="J61" s="43">
        <f t="shared" si="65"/>
        <v>115625</v>
      </c>
      <c r="K61" s="43">
        <f t="shared" si="66"/>
        <v>24375</v>
      </c>
      <c r="L61" s="29">
        <v>125</v>
      </c>
      <c r="M61" s="34">
        <v>1.1000000000000001</v>
      </c>
    </row>
    <row r="62" spans="1:13" ht="15.75" thickBot="1" x14ac:dyDescent="0.25">
      <c r="A62" s="16">
        <v>45</v>
      </c>
      <c r="B62" s="17" t="s">
        <v>23</v>
      </c>
      <c r="C62" s="41">
        <f t="shared" si="67"/>
        <v>292500</v>
      </c>
      <c r="D62" s="8">
        <v>51.8</v>
      </c>
      <c r="E62" s="8">
        <v>1</v>
      </c>
      <c r="F62" s="8">
        <v>40.700000000000003</v>
      </c>
      <c r="G62" s="8">
        <v>6.6</v>
      </c>
      <c r="H62" s="43">
        <f t="shared" si="63"/>
        <v>151515</v>
      </c>
      <c r="I62" s="43">
        <f t="shared" si="64"/>
        <v>2925</v>
      </c>
      <c r="J62" s="43">
        <f t="shared" si="65"/>
        <v>119047.5</v>
      </c>
      <c r="K62" s="43">
        <f t="shared" si="66"/>
        <v>19305</v>
      </c>
      <c r="L62" s="29">
        <v>117</v>
      </c>
      <c r="M62" s="34">
        <v>1.3</v>
      </c>
    </row>
    <row r="63" spans="1:13" ht="15.75" thickBot="1" x14ac:dyDescent="0.25">
      <c r="A63" s="16">
        <v>46</v>
      </c>
      <c r="B63" s="17" t="s">
        <v>23</v>
      </c>
      <c r="C63" s="41">
        <f t="shared" si="67"/>
        <v>335000</v>
      </c>
      <c r="D63" s="8">
        <v>57</v>
      </c>
      <c r="E63" s="8">
        <v>1</v>
      </c>
      <c r="F63" s="8">
        <v>31.1</v>
      </c>
      <c r="G63" s="8">
        <v>10.8</v>
      </c>
      <c r="H63" s="43">
        <f t="shared" si="63"/>
        <v>190950</v>
      </c>
      <c r="I63" s="43">
        <f t="shared" si="64"/>
        <v>3350</v>
      </c>
      <c r="J63" s="43">
        <f t="shared" si="65"/>
        <v>104185</v>
      </c>
      <c r="K63" s="43">
        <f t="shared" si="66"/>
        <v>36180.000000000007</v>
      </c>
      <c r="L63" s="29">
        <v>134</v>
      </c>
      <c r="M63" s="34">
        <v>1</v>
      </c>
    </row>
    <row r="64" spans="1:13" ht="15.75" thickBot="1" x14ac:dyDescent="0.25">
      <c r="A64" s="16">
        <v>47</v>
      </c>
      <c r="B64" s="17" t="s">
        <v>23</v>
      </c>
      <c r="C64" s="41">
        <f t="shared" si="67"/>
        <v>175000</v>
      </c>
      <c r="D64" s="8">
        <v>35.799999999999997</v>
      </c>
      <c r="E64" s="8">
        <v>2.6</v>
      </c>
      <c r="F64" s="8">
        <v>51.6</v>
      </c>
      <c r="G64" s="8">
        <v>10</v>
      </c>
      <c r="H64" s="43">
        <f t="shared" si="63"/>
        <v>62649.999999999993</v>
      </c>
      <c r="I64" s="43">
        <f t="shared" si="64"/>
        <v>4550</v>
      </c>
      <c r="J64" s="43">
        <f t="shared" si="65"/>
        <v>90300</v>
      </c>
      <c r="K64" s="43">
        <f t="shared" si="66"/>
        <v>17500</v>
      </c>
      <c r="L64" s="29">
        <v>70</v>
      </c>
      <c r="M64" s="34">
        <v>1.25</v>
      </c>
    </row>
    <row r="65" spans="1:13" ht="15" x14ac:dyDescent="0.2">
      <c r="A65" s="16">
        <v>48</v>
      </c>
      <c r="B65" s="17" t="s">
        <v>23</v>
      </c>
      <c r="C65" s="41">
        <f t="shared" si="67"/>
        <v>192500</v>
      </c>
      <c r="D65" s="8">
        <v>59.3</v>
      </c>
      <c r="E65" s="8">
        <v>0</v>
      </c>
      <c r="F65" s="8">
        <v>32</v>
      </c>
      <c r="G65" s="8">
        <v>8.6999999999999993</v>
      </c>
      <c r="H65" s="43">
        <f t="shared" si="63"/>
        <v>114152.5</v>
      </c>
      <c r="I65" s="43">
        <f t="shared" si="64"/>
        <v>0</v>
      </c>
      <c r="J65" s="43">
        <f t="shared" si="65"/>
        <v>61600</v>
      </c>
      <c r="K65" s="43">
        <f t="shared" si="66"/>
        <v>16747.499999999996</v>
      </c>
      <c r="L65" s="29">
        <v>77</v>
      </c>
      <c r="M65" s="34">
        <v>1.2</v>
      </c>
    </row>
    <row r="66" spans="1:13" x14ac:dyDescent="0.2">
      <c r="A66" s="14"/>
      <c r="B66" s="9" t="s">
        <v>12</v>
      </c>
      <c r="C66" s="44">
        <f>AVERAGE(C60:C65)</f>
        <v>270000</v>
      </c>
      <c r="D66" s="9">
        <f t="shared" ref="D66:H66" si="68">AVERAGE(D60:D65)</f>
        <v>50.216666666666669</v>
      </c>
      <c r="E66" s="9">
        <f t="shared" si="68"/>
        <v>1.4966666666666668</v>
      </c>
      <c r="F66" s="9">
        <f t="shared" si="68"/>
        <v>39.633333333333333</v>
      </c>
      <c r="G66" s="9">
        <f t="shared" si="68"/>
        <v>8.6666666666666661</v>
      </c>
      <c r="H66" s="44">
        <f t="shared" si="68"/>
        <v>137273.75</v>
      </c>
      <c r="I66" s="44">
        <f>AVERAGE(I60:I64)</f>
        <v>4902.5</v>
      </c>
      <c r="J66" s="44">
        <f>AVERAGE(J60:J63,J65)</f>
        <v>108466.5</v>
      </c>
      <c r="K66" s="44">
        <f>AVERAGE(K60:K64)</f>
        <v>24534.5</v>
      </c>
      <c r="L66" s="30"/>
      <c r="M66" s="34"/>
    </row>
    <row r="67" spans="1:13" ht="13.5" thickBot="1" x14ac:dyDescent="0.25">
      <c r="A67" s="18"/>
      <c r="B67" s="19" t="s">
        <v>11</v>
      </c>
      <c r="C67" s="19">
        <f>STDEV(C60:C65)/SQRT(6)</f>
        <v>27913.557040740383</v>
      </c>
      <c r="D67" s="20">
        <f t="shared" ref="D67:K67" si="69">STDEV(D60:D65)/SQRT(6)</f>
        <v>3.5089805420441351</v>
      </c>
      <c r="E67" s="20">
        <f t="shared" si="69"/>
        <v>0.45314947251921683</v>
      </c>
      <c r="F67" s="20">
        <f t="shared" si="69"/>
        <v>3.2435234613679653</v>
      </c>
      <c r="G67" s="20">
        <f t="shared" si="69"/>
        <v>0.62378771317741555</v>
      </c>
      <c r="H67" s="19">
        <f t="shared" si="69"/>
        <v>18152.331493387657</v>
      </c>
      <c r="I67" s="19">
        <f t="shared" si="69"/>
        <v>1240.9691133456054</v>
      </c>
      <c r="J67" s="19">
        <f t="shared" si="69"/>
        <v>11208.847282206736</v>
      </c>
      <c r="K67" s="19">
        <f t="shared" si="69"/>
        <v>2964.2952834995704</v>
      </c>
      <c r="L67" s="31"/>
      <c r="M67" s="36"/>
    </row>
    <row r="68" spans="1:13" ht="15.75" thickBot="1" x14ac:dyDescent="0.25">
      <c r="A68" s="16">
        <v>49</v>
      </c>
      <c r="B68" s="17" t="s">
        <v>24</v>
      </c>
      <c r="C68" s="40">
        <f>L68*2500</f>
        <v>447500</v>
      </c>
      <c r="D68" s="6">
        <v>60.8</v>
      </c>
      <c r="E68" s="6">
        <v>3.9</v>
      </c>
      <c r="F68" s="6">
        <v>24.1</v>
      </c>
      <c r="G68" s="6">
        <v>11.03</v>
      </c>
      <c r="H68" s="42">
        <f t="shared" ref="H68:H73" si="70">(D68*C68)/100</f>
        <v>272080</v>
      </c>
      <c r="I68" s="42">
        <f t="shared" ref="I68:I73" si="71">(E68*C68)/100</f>
        <v>17452.5</v>
      </c>
      <c r="J68" s="42">
        <f t="shared" ref="J68:J73" si="72">(F68*C68)/100</f>
        <v>107847.5</v>
      </c>
      <c r="K68" s="42">
        <f t="shared" ref="K68:K73" si="73">(G68*C68)/100</f>
        <v>49359.25</v>
      </c>
      <c r="L68" s="32">
        <v>179</v>
      </c>
      <c r="M68" s="38">
        <v>1</v>
      </c>
    </row>
    <row r="69" spans="1:13" ht="15.75" thickBot="1" x14ac:dyDescent="0.25">
      <c r="A69" s="16">
        <v>50</v>
      </c>
      <c r="B69" s="17" t="s">
        <v>24</v>
      </c>
      <c r="C69" s="41">
        <f t="shared" ref="C69:C73" si="74">L69*2500</f>
        <v>325000</v>
      </c>
      <c r="D69" s="8">
        <v>46.4</v>
      </c>
      <c r="E69" s="8">
        <v>3.4</v>
      </c>
      <c r="F69" s="8">
        <v>39.200000000000003</v>
      </c>
      <c r="G69" s="8">
        <v>11</v>
      </c>
      <c r="H69" s="43">
        <f t="shared" si="70"/>
        <v>150800</v>
      </c>
      <c r="I69" s="43">
        <f t="shared" si="71"/>
        <v>11050</v>
      </c>
      <c r="J69" s="43">
        <f t="shared" si="72"/>
        <v>127400</v>
      </c>
      <c r="K69" s="43">
        <f t="shared" si="73"/>
        <v>35750</v>
      </c>
      <c r="L69" s="29">
        <v>130</v>
      </c>
      <c r="M69" s="34">
        <v>1</v>
      </c>
    </row>
    <row r="70" spans="1:13" ht="15.75" thickBot="1" x14ac:dyDescent="0.25">
      <c r="A70" s="16">
        <v>51</v>
      </c>
      <c r="B70" s="17" t="s">
        <v>24</v>
      </c>
      <c r="C70" s="41">
        <f t="shared" si="74"/>
        <v>215000</v>
      </c>
      <c r="D70" s="8">
        <v>60.5</v>
      </c>
      <c r="E70" s="8">
        <v>1.6</v>
      </c>
      <c r="F70" s="8">
        <v>32.9</v>
      </c>
      <c r="G70" s="8">
        <v>5</v>
      </c>
      <c r="H70" s="43">
        <f t="shared" si="70"/>
        <v>130075</v>
      </c>
      <c r="I70" s="43">
        <f t="shared" si="71"/>
        <v>3440</v>
      </c>
      <c r="J70" s="43">
        <f t="shared" si="72"/>
        <v>70735</v>
      </c>
      <c r="K70" s="43">
        <f t="shared" si="73"/>
        <v>10750</v>
      </c>
      <c r="L70" s="29">
        <v>86</v>
      </c>
      <c r="M70" s="34">
        <v>1</v>
      </c>
    </row>
    <row r="71" spans="1:13" ht="15.75" thickBot="1" x14ac:dyDescent="0.25">
      <c r="A71" s="16">
        <v>52</v>
      </c>
      <c r="B71" s="17" t="s">
        <v>24</v>
      </c>
      <c r="C71" s="41">
        <f t="shared" si="74"/>
        <v>260000</v>
      </c>
      <c r="D71" s="8">
        <v>55.7</v>
      </c>
      <c r="E71" s="8">
        <v>2.8</v>
      </c>
      <c r="F71" s="8">
        <v>34.799999999999997</v>
      </c>
      <c r="G71" s="8">
        <v>6.8</v>
      </c>
      <c r="H71" s="43">
        <f t="shared" si="70"/>
        <v>144820</v>
      </c>
      <c r="I71" s="43">
        <f t="shared" si="71"/>
        <v>7280</v>
      </c>
      <c r="J71" s="43">
        <f t="shared" si="72"/>
        <v>90480</v>
      </c>
      <c r="K71" s="43">
        <f t="shared" si="73"/>
        <v>17680</v>
      </c>
      <c r="L71" s="29">
        <v>104</v>
      </c>
      <c r="M71" s="34">
        <v>0.75</v>
      </c>
    </row>
    <row r="72" spans="1:13" ht="15.75" thickBot="1" x14ac:dyDescent="0.25">
      <c r="A72" s="16">
        <v>53</v>
      </c>
      <c r="B72" s="17" t="s">
        <v>24</v>
      </c>
      <c r="C72" s="41">
        <f t="shared" si="74"/>
        <v>385000</v>
      </c>
      <c r="D72" s="8">
        <v>53.3</v>
      </c>
      <c r="E72" s="8">
        <v>3.6</v>
      </c>
      <c r="F72" s="8">
        <v>38.200000000000003</v>
      </c>
      <c r="G72" s="8">
        <v>4.9000000000000004</v>
      </c>
      <c r="H72" s="43">
        <f t="shared" si="70"/>
        <v>205205</v>
      </c>
      <c r="I72" s="43">
        <f t="shared" si="71"/>
        <v>13860</v>
      </c>
      <c r="J72" s="43">
        <f t="shared" si="72"/>
        <v>147070.00000000003</v>
      </c>
      <c r="K72" s="43">
        <f t="shared" si="73"/>
        <v>18865.000000000004</v>
      </c>
      <c r="L72" s="29">
        <v>154</v>
      </c>
      <c r="M72" s="34">
        <v>1.3</v>
      </c>
    </row>
    <row r="73" spans="1:13" ht="15" x14ac:dyDescent="0.2">
      <c r="A73" s="16">
        <v>54</v>
      </c>
      <c r="B73" s="17" t="s">
        <v>24</v>
      </c>
      <c r="C73" s="41">
        <f t="shared" si="74"/>
        <v>220000</v>
      </c>
      <c r="D73" s="8">
        <v>52.8</v>
      </c>
      <c r="E73" s="8">
        <v>1.7</v>
      </c>
      <c r="F73" s="8">
        <v>34.799999999999997</v>
      </c>
      <c r="G73" s="8">
        <v>10.7</v>
      </c>
      <c r="H73" s="43">
        <f t="shared" si="70"/>
        <v>116160</v>
      </c>
      <c r="I73" s="43">
        <f t="shared" si="71"/>
        <v>3740</v>
      </c>
      <c r="J73" s="43">
        <f t="shared" si="72"/>
        <v>76559.999999999985</v>
      </c>
      <c r="K73" s="43">
        <f t="shared" si="73"/>
        <v>23540</v>
      </c>
      <c r="L73" s="29">
        <v>88</v>
      </c>
      <c r="M73" s="34">
        <v>1</v>
      </c>
    </row>
    <row r="74" spans="1:13" x14ac:dyDescent="0.2">
      <c r="A74" s="14"/>
      <c r="B74" s="9" t="s">
        <v>12</v>
      </c>
      <c r="C74" s="44">
        <f>AVERAGE(C68:C73)</f>
        <v>308750</v>
      </c>
      <c r="D74" s="9">
        <f t="shared" ref="D74:H74" si="75">AVERAGE(D68:D73)</f>
        <v>54.916666666666664</v>
      </c>
      <c r="E74" s="9">
        <f t="shared" si="75"/>
        <v>2.8333333333333335</v>
      </c>
      <c r="F74" s="9">
        <f t="shared" si="75"/>
        <v>34</v>
      </c>
      <c r="G74" s="9">
        <f t="shared" si="75"/>
        <v>8.2383333333333315</v>
      </c>
      <c r="H74" s="44">
        <f t="shared" si="75"/>
        <v>169856.66666666666</v>
      </c>
      <c r="I74" s="44">
        <f>AVERAGE(I68:I72)</f>
        <v>10616.5</v>
      </c>
      <c r="J74" s="44">
        <f>AVERAGE(J68:J71,J73)</f>
        <v>94604.5</v>
      </c>
      <c r="K74" s="44">
        <f>AVERAGE(K68:K72)</f>
        <v>26480.85</v>
      </c>
      <c r="L74" s="30"/>
      <c r="M74" s="34"/>
    </row>
    <row r="75" spans="1:13" ht="13.5" thickBot="1" x14ac:dyDescent="0.25">
      <c r="A75" s="18"/>
      <c r="B75" s="19" t="s">
        <v>11</v>
      </c>
      <c r="C75" s="19">
        <f>STDEV(C68:C73)/SQRT(6)</f>
        <v>38458.581617111158</v>
      </c>
      <c r="D75" s="20">
        <f t="shared" ref="D75:K75" si="76">STDEV(D68:D73)/SQRT(6)</f>
        <v>2.2062663282367141</v>
      </c>
      <c r="E75" s="20">
        <f t="shared" si="76"/>
        <v>0.40221608343995613</v>
      </c>
      <c r="F75" s="20">
        <f t="shared" si="76"/>
        <v>2.1998484796306572</v>
      </c>
      <c r="G75" s="20">
        <f t="shared" si="76"/>
        <v>1.2271930482926403</v>
      </c>
      <c r="H75" s="19">
        <f t="shared" si="76"/>
        <v>23913.049982058852</v>
      </c>
      <c r="I75" s="19">
        <f t="shared" si="76"/>
        <v>2305.6358863180844</v>
      </c>
      <c r="J75" s="19">
        <f t="shared" si="76"/>
        <v>12188.994519476724</v>
      </c>
      <c r="K75" s="19">
        <f t="shared" si="76"/>
        <v>5771.9472957633161</v>
      </c>
      <c r="L75" s="31"/>
      <c r="M75" s="36"/>
    </row>
    <row r="76" spans="1:13" ht="15.75" thickBot="1" x14ac:dyDescent="0.25">
      <c r="A76" s="16">
        <v>55</v>
      </c>
      <c r="B76" s="17" t="s">
        <v>22</v>
      </c>
      <c r="C76" s="40">
        <f>L76*2500</f>
        <v>165000</v>
      </c>
      <c r="D76" s="6">
        <v>67.099999999999994</v>
      </c>
      <c r="E76" s="6">
        <v>2.7</v>
      </c>
      <c r="F76" s="6">
        <v>17.399999999999999</v>
      </c>
      <c r="G76" s="6">
        <v>12.8</v>
      </c>
      <c r="H76" s="42">
        <f t="shared" ref="H76:H81" si="77">(D76*C76)/100</f>
        <v>110714.99999999999</v>
      </c>
      <c r="I76" s="42">
        <f t="shared" ref="I76:I81" si="78">(E76*C76)/100</f>
        <v>4455.0000000000009</v>
      </c>
      <c r="J76" s="42">
        <f t="shared" ref="J76:J81" si="79">(F76*C76)/100</f>
        <v>28709.999999999996</v>
      </c>
      <c r="K76" s="42">
        <f t="shared" ref="K76:K81" si="80">(G76*C76)/100</f>
        <v>21120</v>
      </c>
      <c r="L76" s="32">
        <v>66</v>
      </c>
      <c r="M76" s="38">
        <v>0.9</v>
      </c>
    </row>
    <row r="77" spans="1:13" ht="15.75" thickBot="1" x14ac:dyDescent="0.25">
      <c r="A77" s="16">
        <v>56</v>
      </c>
      <c r="B77" s="17" t="s">
        <v>22</v>
      </c>
      <c r="C77" s="41">
        <f t="shared" ref="C77:C81" si="81">L77*2500</f>
        <v>70000</v>
      </c>
      <c r="D77" s="8">
        <v>57.6</v>
      </c>
      <c r="E77" s="8">
        <v>1.3</v>
      </c>
      <c r="F77" s="8">
        <v>36.1</v>
      </c>
      <c r="G77" s="8">
        <v>5</v>
      </c>
      <c r="H77" s="43">
        <f t="shared" si="77"/>
        <v>40320</v>
      </c>
      <c r="I77" s="43">
        <f t="shared" si="78"/>
        <v>910</v>
      </c>
      <c r="J77" s="43">
        <f t="shared" si="79"/>
        <v>25270</v>
      </c>
      <c r="K77" s="43">
        <f t="shared" si="80"/>
        <v>3500</v>
      </c>
      <c r="L77" s="29">
        <v>28</v>
      </c>
      <c r="M77" s="34">
        <v>0.9</v>
      </c>
    </row>
    <row r="78" spans="1:13" ht="15.75" thickBot="1" x14ac:dyDescent="0.25">
      <c r="A78" s="16">
        <v>57</v>
      </c>
      <c r="B78" s="17" t="s">
        <v>22</v>
      </c>
      <c r="C78" s="41">
        <f t="shared" si="81"/>
        <v>310000</v>
      </c>
      <c r="D78" s="8">
        <v>64.2</v>
      </c>
      <c r="E78" s="8">
        <v>3.2</v>
      </c>
      <c r="F78" s="8">
        <v>24.5</v>
      </c>
      <c r="G78" s="8">
        <v>8.1999999999999993</v>
      </c>
      <c r="H78" s="43">
        <f t="shared" si="77"/>
        <v>199020</v>
      </c>
      <c r="I78" s="43">
        <f t="shared" si="78"/>
        <v>9920</v>
      </c>
      <c r="J78" s="43">
        <f t="shared" si="79"/>
        <v>75950</v>
      </c>
      <c r="K78" s="43">
        <f t="shared" si="80"/>
        <v>25420</v>
      </c>
      <c r="L78" s="29">
        <v>124</v>
      </c>
      <c r="M78" s="34">
        <v>0.8</v>
      </c>
    </row>
    <row r="79" spans="1:13" ht="15.75" thickBot="1" x14ac:dyDescent="0.25">
      <c r="A79" s="16">
        <v>58</v>
      </c>
      <c r="B79" s="17" t="s">
        <v>22</v>
      </c>
      <c r="C79" s="41">
        <f t="shared" si="81"/>
        <v>315000</v>
      </c>
      <c r="D79" s="8">
        <v>66.7</v>
      </c>
      <c r="E79" s="8">
        <v>1.9</v>
      </c>
      <c r="F79" s="8">
        <v>24.1</v>
      </c>
      <c r="G79" s="8">
        <v>7.3</v>
      </c>
      <c r="H79" s="43">
        <f t="shared" si="77"/>
        <v>210105</v>
      </c>
      <c r="I79" s="43">
        <f t="shared" si="78"/>
        <v>5985</v>
      </c>
      <c r="J79" s="43">
        <f t="shared" si="79"/>
        <v>75915</v>
      </c>
      <c r="K79" s="43">
        <f t="shared" si="80"/>
        <v>22995</v>
      </c>
      <c r="L79" s="29">
        <v>126</v>
      </c>
      <c r="M79" s="34">
        <v>1</v>
      </c>
    </row>
    <row r="80" spans="1:13" ht="15.75" thickBot="1" x14ac:dyDescent="0.25">
      <c r="A80" s="16">
        <v>59</v>
      </c>
      <c r="B80" s="17" t="s">
        <v>22</v>
      </c>
      <c r="C80" s="41">
        <f t="shared" si="81"/>
        <v>90000</v>
      </c>
      <c r="D80" s="8">
        <v>56.3</v>
      </c>
      <c r="E80" s="8">
        <v>2.1</v>
      </c>
      <c r="F80" s="8">
        <v>27.4</v>
      </c>
      <c r="G80" s="8">
        <v>14.2</v>
      </c>
      <c r="H80" s="43">
        <f t="shared" si="77"/>
        <v>50670</v>
      </c>
      <c r="I80" s="43">
        <f t="shared" si="78"/>
        <v>1890</v>
      </c>
      <c r="J80" s="43">
        <f t="shared" si="79"/>
        <v>24660</v>
      </c>
      <c r="K80" s="43">
        <f t="shared" si="80"/>
        <v>12780</v>
      </c>
      <c r="L80" s="29">
        <v>36</v>
      </c>
      <c r="M80" s="34">
        <v>1.2</v>
      </c>
    </row>
    <row r="81" spans="1:13" ht="15" x14ac:dyDescent="0.2">
      <c r="A81" s="16">
        <v>60</v>
      </c>
      <c r="B81" s="17" t="s">
        <v>22</v>
      </c>
      <c r="C81" s="41">
        <f t="shared" si="81"/>
        <v>292500</v>
      </c>
      <c r="D81" s="8">
        <v>69.3</v>
      </c>
      <c r="E81" s="8">
        <v>6.5</v>
      </c>
      <c r="F81" s="8">
        <v>12.8</v>
      </c>
      <c r="G81" s="8">
        <v>11.4</v>
      </c>
      <c r="H81" s="43">
        <f t="shared" si="77"/>
        <v>202702.5</v>
      </c>
      <c r="I81" s="43">
        <f t="shared" si="78"/>
        <v>19012.5</v>
      </c>
      <c r="J81" s="43">
        <f t="shared" si="79"/>
        <v>37440</v>
      </c>
      <c r="K81" s="43">
        <f t="shared" si="80"/>
        <v>33345</v>
      </c>
      <c r="L81" s="29">
        <v>117</v>
      </c>
      <c r="M81" s="34">
        <v>1.25</v>
      </c>
    </row>
    <row r="82" spans="1:13" x14ac:dyDescent="0.2">
      <c r="A82" s="14"/>
      <c r="B82" s="9" t="s">
        <v>12</v>
      </c>
      <c r="C82" s="44">
        <f>AVERAGE(C76:C81)</f>
        <v>207083.33333333334</v>
      </c>
      <c r="D82" s="9">
        <f t="shared" ref="D82:H82" si="82">AVERAGE(D76:D81)</f>
        <v>63.533333333333331</v>
      </c>
      <c r="E82" s="9">
        <f t="shared" si="82"/>
        <v>2.9499999999999997</v>
      </c>
      <c r="F82" s="9">
        <f t="shared" si="82"/>
        <v>23.716666666666669</v>
      </c>
      <c r="G82" s="9">
        <f t="shared" si="82"/>
        <v>9.8166666666666664</v>
      </c>
      <c r="H82" s="44">
        <f t="shared" si="82"/>
        <v>135588.75</v>
      </c>
      <c r="I82" s="44">
        <f>AVERAGE(I76:I80)</f>
        <v>4632</v>
      </c>
      <c r="J82" s="44">
        <f>AVERAGE(J76:J79,J81)</f>
        <v>48657</v>
      </c>
      <c r="K82" s="44">
        <f>AVERAGE(K76:K80)</f>
        <v>17163</v>
      </c>
      <c r="L82" s="30"/>
      <c r="M82" s="34"/>
    </row>
    <row r="83" spans="1:13" ht="13.5" thickBot="1" x14ac:dyDescent="0.25">
      <c r="A83" s="18"/>
      <c r="B83" s="19" t="s">
        <v>11</v>
      </c>
      <c r="C83" s="19">
        <f>STDEV(C76:C81)/SQRT(6)</f>
        <v>46117.678581838634</v>
      </c>
      <c r="D83" s="20">
        <f t="shared" ref="D83:K83" si="83">STDEV(D76:D81)/SQRT(6)</f>
        <v>2.1906873604216353</v>
      </c>
      <c r="E83" s="20">
        <f t="shared" si="83"/>
        <v>0.75883682918881445</v>
      </c>
      <c r="F83" s="20">
        <f t="shared" si="83"/>
        <v>3.3002440987161976</v>
      </c>
      <c r="G83" s="20">
        <f t="shared" si="83"/>
        <v>1.4464708008728615</v>
      </c>
      <c r="H83" s="19">
        <f t="shared" si="83"/>
        <v>32138.493377296021</v>
      </c>
      <c r="I83" s="19">
        <f t="shared" si="83"/>
        <v>2729.6461728888357</v>
      </c>
      <c r="J83" s="19">
        <f t="shared" si="83"/>
        <v>10063.866201250228</v>
      </c>
      <c r="K83" s="19">
        <f t="shared" si="83"/>
        <v>4250.2966563131413</v>
      </c>
      <c r="L83" s="31"/>
      <c r="M83" s="36"/>
    </row>
    <row r="84" spans="1:13" ht="15.75" thickBot="1" x14ac:dyDescent="0.25">
      <c r="A84" s="16">
        <v>61</v>
      </c>
      <c r="B84" s="17" t="s">
        <v>25</v>
      </c>
      <c r="C84" s="40">
        <f>L84*2500</f>
        <v>132500</v>
      </c>
      <c r="D84" s="6">
        <v>48</v>
      </c>
      <c r="E84" s="6">
        <v>14.7</v>
      </c>
      <c r="F84" s="6">
        <v>30.1</v>
      </c>
      <c r="G84" s="6">
        <v>7.1</v>
      </c>
      <c r="H84" s="42">
        <f t="shared" ref="H84:H89" si="84">(D84*C84)/100</f>
        <v>63600</v>
      </c>
      <c r="I84" s="42">
        <f t="shared" ref="I84:I89" si="85">(E84*C84)/100</f>
        <v>19477.5</v>
      </c>
      <c r="J84" s="42">
        <f t="shared" ref="J84:J89" si="86">(F84*C84)/100</f>
        <v>39882.5</v>
      </c>
      <c r="K84" s="42">
        <f t="shared" ref="K84:K89" si="87">(G84*C84)/100</f>
        <v>9407.5</v>
      </c>
      <c r="L84" s="32">
        <v>53</v>
      </c>
      <c r="M84" s="38">
        <v>1.25</v>
      </c>
    </row>
    <row r="85" spans="1:13" ht="15.75" thickBot="1" x14ac:dyDescent="0.25">
      <c r="A85" s="16">
        <v>62</v>
      </c>
      <c r="B85" s="17" t="s">
        <v>25</v>
      </c>
      <c r="C85" s="41">
        <f t="shared" ref="C85:C89" si="88">L85*2500</f>
        <v>140000</v>
      </c>
      <c r="D85" s="8">
        <v>53</v>
      </c>
      <c r="E85" s="8">
        <v>7.3</v>
      </c>
      <c r="F85" s="8">
        <v>33.299999999999997</v>
      </c>
      <c r="G85" s="8">
        <v>6.3</v>
      </c>
      <c r="H85" s="43">
        <f t="shared" si="84"/>
        <v>74200</v>
      </c>
      <c r="I85" s="43">
        <f t="shared" si="85"/>
        <v>10220</v>
      </c>
      <c r="J85" s="43">
        <f t="shared" si="86"/>
        <v>46620</v>
      </c>
      <c r="K85" s="43">
        <f t="shared" si="87"/>
        <v>8820</v>
      </c>
      <c r="L85" s="29">
        <v>56</v>
      </c>
      <c r="M85" s="34">
        <v>1.2</v>
      </c>
    </row>
    <row r="86" spans="1:13" ht="15.75" thickBot="1" x14ac:dyDescent="0.25">
      <c r="A86" s="16">
        <v>63</v>
      </c>
      <c r="B86" s="17" t="s">
        <v>25</v>
      </c>
      <c r="C86" s="41">
        <f t="shared" si="88"/>
        <v>162500</v>
      </c>
      <c r="D86" s="8">
        <v>37.5</v>
      </c>
      <c r="E86" s="8">
        <v>15.6</v>
      </c>
      <c r="F86" s="8">
        <v>36.4</v>
      </c>
      <c r="G86" s="8">
        <v>10.5</v>
      </c>
      <c r="H86" s="43">
        <f t="shared" si="84"/>
        <v>60937.5</v>
      </c>
      <c r="I86" s="43">
        <f t="shared" si="85"/>
        <v>25350</v>
      </c>
      <c r="J86" s="43">
        <f t="shared" si="86"/>
        <v>59150</v>
      </c>
      <c r="K86" s="43">
        <f t="shared" si="87"/>
        <v>17062.5</v>
      </c>
      <c r="L86" s="29">
        <v>65</v>
      </c>
      <c r="M86" s="34">
        <v>1</v>
      </c>
    </row>
    <row r="87" spans="1:13" ht="15.75" thickBot="1" x14ac:dyDescent="0.25">
      <c r="A87" s="16">
        <v>64</v>
      </c>
      <c r="B87" s="17" t="s">
        <v>25</v>
      </c>
      <c r="C87" s="41">
        <f t="shared" si="88"/>
        <v>305000</v>
      </c>
      <c r="D87" s="8">
        <v>46.8</v>
      </c>
      <c r="E87" s="8">
        <v>20.8</v>
      </c>
      <c r="F87" s="8">
        <v>29.1</v>
      </c>
      <c r="G87" s="8">
        <v>3.3</v>
      </c>
      <c r="H87" s="43">
        <f t="shared" si="84"/>
        <v>142740</v>
      </c>
      <c r="I87" s="43">
        <f t="shared" si="85"/>
        <v>63440</v>
      </c>
      <c r="J87" s="43">
        <f t="shared" si="86"/>
        <v>88755</v>
      </c>
      <c r="K87" s="43">
        <f t="shared" si="87"/>
        <v>10065</v>
      </c>
      <c r="L87" s="29">
        <v>122</v>
      </c>
      <c r="M87" s="34">
        <v>1.25</v>
      </c>
    </row>
    <row r="88" spans="1:13" ht="15.75" thickBot="1" x14ac:dyDescent="0.25">
      <c r="A88" s="16">
        <v>65</v>
      </c>
      <c r="B88" s="17" t="s">
        <v>25</v>
      </c>
      <c r="C88" s="41">
        <f t="shared" si="88"/>
        <v>245000</v>
      </c>
      <c r="D88" s="8">
        <v>51.2</v>
      </c>
      <c r="E88" s="8">
        <v>11.2</v>
      </c>
      <c r="F88" s="8">
        <v>33.200000000000003</v>
      </c>
      <c r="G88" s="8">
        <v>4.3</v>
      </c>
      <c r="H88" s="43">
        <f t="shared" si="84"/>
        <v>125440</v>
      </c>
      <c r="I88" s="43">
        <f t="shared" si="85"/>
        <v>27440</v>
      </c>
      <c r="J88" s="43">
        <f t="shared" si="86"/>
        <v>81340.000000000015</v>
      </c>
      <c r="K88" s="43">
        <f t="shared" si="87"/>
        <v>10535</v>
      </c>
      <c r="L88" s="29">
        <v>98</v>
      </c>
      <c r="M88" s="34">
        <v>1.25</v>
      </c>
    </row>
    <row r="89" spans="1:13" ht="15" x14ac:dyDescent="0.2">
      <c r="A89" s="16">
        <v>66</v>
      </c>
      <c r="B89" s="17" t="s">
        <v>25</v>
      </c>
      <c r="C89" s="41">
        <f t="shared" si="88"/>
        <v>225000</v>
      </c>
      <c r="D89" s="8">
        <v>50.6</v>
      </c>
      <c r="E89" s="8">
        <v>12</v>
      </c>
      <c r="F89" s="8">
        <v>27.3</v>
      </c>
      <c r="G89" s="8">
        <v>10.1</v>
      </c>
      <c r="H89" s="43">
        <f t="shared" si="84"/>
        <v>113850</v>
      </c>
      <c r="I89" s="43">
        <f t="shared" si="85"/>
        <v>27000</v>
      </c>
      <c r="J89" s="43">
        <f t="shared" si="86"/>
        <v>61425</v>
      </c>
      <c r="K89" s="43">
        <f t="shared" si="87"/>
        <v>22725</v>
      </c>
      <c r="L89" s="29">
        <v>90</v>
      </c>
      <c r="M89" s="34">
        <v>1</v>
      </c>
    </row>
    <row r="90" spans="1:13" x14ac:dyDescent="0.2">
      <c r="A90" s="14"/>
      <c r="B90" s="9" t="s">
        <v>12</v>
      </c>
      <c r="C90" s="44">
        <f>AVERAGE(C84:C89)</f>
        <v>201666.66666666666</v>
      </c>
      <c r="D90" s="9">
        <f t="shared" ref="D90:H90" si="89">AVERAGE(D84:D89)</f>
        <v>47.85</v>
      </c>
      <c r="E90" s="9">
        <f t="shared" si="89"/>
        <v>13.600000000000001</v>
      </c>
      <c r="F90" s="9">
        <f t="shared" si="89"/>
        <v>31.566666666666674</v>
      </c>
      <c r="G90" s="9">
        <f t="shared" si="89"/>
        <v>6.9333333333333336</v>
      </c>
      <c r="H90" s="44">
        <f t="shared" si="89"/>
        <v>96794.583333333328</v>
      </c>
      <c r="I90" s="44">
        <f>AVERAGE(I84:I88)</f>
        <v>29185.5</v>
      </c>
      <c r="J90" s="44">
        <f>AVERAGE(J84:J87,J89)</f>
        <v>59166.5</v>
      </c>
      <c r="K90" s="44">
        <f>AVERAGE(K84:K88)</f>
        <v>11178</v>
      </c>
      <c r="L90" s="30"/>
      <c r="M90" s="34"/>
    </row>
    <row r="91" spans="1:13" ht="13.5" thickBot="1" x14ac:dyDescent="0.25">
      <c r="A91" s="18"/>
      <c r="B91" s="19" t="s">
        <v>11</v>
      </c>
      <c r="C91" s="19">
        <f>STDEV(C84:C89)/SQRT(6)</f>
        <v>27821.354707809936</v>
      </c>
      <c r="D91" s="20">
        <f t="shared" ref="D91:K91" si="90">STDEV(D84:D89)/SQRT(6)</f>
        <v>2.2624102192131179</v>
      </c>
      <c r="E91" s="20">
        <f t="shared" si="90"/>
        <v>1.8713631395322499</v>
      </c>
      <c r="F91" s="20">
        <f t="shared" si="90"/>
        <v>1.3598202495591505</v>
      </c>
      <c r="G91" s="20">
        <f t="shared" si="90"/>
        <v>1.2015730430472289</v>
      </c>
      <c r="H91" s="19">
        <f t="shared" si="90"/>
        <v>14283.503807082652</v>
      </c>
      <c r="I91" s="19">
        <f t="shared" si="90"/>
        <v>7414.0506177460111</v>
      </c>
      <c r="J91" s="19">
        <f t="shared" si="90"/>
        <v>7787.9989518239581</v>
      </c>
      <c r="K91" s="19">
        <f t="shared" si="90"/>
        <v>2280.9749377550529</v>
      </c>
      <c r="L91" s="31"/>
      <c r="M91" s="36"/>
    </row>
    <row r="92" spans="1:13" ht="15.75" thickBot="1" x14ac:dyDescent="0.25">
      <c r="A92" s="16">
        <v>67</v>
      </c>
      <c r="B92" s="17" t="s">
        <v>26</v>
      </c>
      <c r="C92" s="40">
        <f>L92*2500</f>
        <v>422500</v>
      </c>
      <c r="D92" s="6">
        <v>55.8</v>
      </c>
      <c r="E92" s="6">
        <v>13.4</v>
      </c>
      <c r="F92" s="6">
        <v>22.7</v>
      </c>
      <c r="G92" s="6">
        <v>8.1</v>
      </c>
      <c r="H92" s="42">
        <f t="shared" ref="H92:H97" si="91">(D92*C92)/100</f>
        <v>235755</v>
      </c>
      <c r="I92" s="42">
        <f t="shared" ref="I92:I97" si="92">(E92*C92)/100</f>
        <v>56615</v>
      </c>
      <c r="J92" s="42">
        <f t="shared" ref="J92:J97" si="93">(F92*C92)/100</f>
        <v>95907.5</v>
      </c>
      <c r="K92" s="42">
        <f t="shared" ref="K92:K97" si="94">(G92*C92)/100</f>
        <v>34222.5</v>
      </c>
      <c r="L92" s="32">
        <v>169</v>
      </c>
      <c r="M92" s="38">
        <v>1.3</v>
      </c>
    </row>
    <row r="93" spans="1:13" ht="15.75" thickBot="1" x14ac:dyDescent="0.25">
      <c r="A93" s="16">
        <v>68</v>
      </c>
      <c r="B93" s="17" t="s">
        <v>26</v>
      </c>
      <c r="C93" s="41">
        <f t="shared" ref="C93:C97" si="95">L93*2500</f>
        <v>82500</v>
      </c>
      <c r="D93" s="8">
        <v>49.6</v>
      </c>
      <c r="E93" s="8">
        <v>13.8</v>
      </c>
      <c r="F93" s="8">
        <v>29.7</v>
      </c>
      <c r="G93" s="8">
        <v>6.9</v>
      </c>
      <c r="H93" s="43">
        <f t="shared" si="91"/>
        <v>40920</v>
      </c>
      <c r="I93" s="43">
        <f t="shared" si="92"/>
        <v>11385</v>
      </c>
      <c r="J93" s="43">
        <f t="shared" si="93"/>
        <v>24502.5</v>
      </c>
      <c r="K93" s="43">
        <f t="shared" si="94"/>
        <v>5692.5</v>
      </c>
      <c r="L93" s="29">
        <v>33</v>
      </c>
      <c r="M93" s="34">
        <v>1.25</v>
      </c>
    </row>
    <row r="94" spans="1:13" ht="15.75" thickBot="1" x14ac:dyDescent="0.25">
      <c r="A94" s="16">
        <v>69</v>
      </c>
      <c r="B94" s="17" t="s">
        <v>26</v>
      </c>
      <c r="C94" s="41">
        <f t="shared" si="95"/>
        <v>262500</v>
      </c>
      <c r="D94" s="8">
        <v>41.4</v>
      </c>
      <c r="E94" s="8">
        <v>13.4</v>
      </c>
      <c r="F94" s="8">
        <v>36.4</v>
      </c>
      <c r="G94" s="8">
        <v>8.6999999999999993</v>
      </c>
      <c r="H94" s="43">
        <f t="shared" si="91"/>
        <v>108675</v>
      </c>
      <c r="I94" s="43">
        <f t="shared" si="92"/>
        <v>35175</v>
      </c>
      <c r="J94" s="43">
        <f t="shared" si="93"/>
        <v>95550</v>
      </c>
      <c r="K94" s="43">
        <f t="shared" si="94"/>
        <v>22837.5</v>
      </c>
      <c r="L94" s="29">
        <v>105</v>
      </c>
      <c r="M94" s="34">
        <v>1.1000000000000001</v>
      </c>
    </row>
    <row r="95" spans="1:13" ht="15.75" thickBot="1" x14ac:dyDescent="0.25">
      <c r="A95" s="16">
        <v>70</v>
      </c>
      <c r="B95" s="17" t="s">
        <v>26</v>
      </c>
      <c r="C95" s="41">
        <f t="shared" si="95"/>
        <v>160000</v>
      </c>
      <c r="D95" s="8">
        <v>46.9</v>
      </c>
      <c r="E95" s="8">
        <v>9.1</v>
      </c>
      <c r="F95" s="8">
        <v>34</v>
      </c>
      <c r="G95" s="8">
        <v>10</v>
      </c>
      <c r="H95" s="43">
        <f t="shared" si="91"/>
        <v>75040</v>
      </c>
      <c r="I95" s="43">
        <f t="shared" si="92"/>
        <v>14560</v>
      </c>
      <c r="J95" s="43">
        <f t="shared" si="93"/>
        <v>54400</v>
      </c>
      <c r="K95" s="43">
        <f t="shared" si="94"/>
        <v>16000</v>
      </c>
      <c r="L95" s="29">
        <v>64</v>
      </c>
      <c r="M95" s="34">
        <v>1</v>
      </c>
    </row>
    <row r="96" spans="1:13" ht="15.75" thickBot="1" x14ac:dyDescent="0.25">
      <c r="A96" s="16">
        <v>71</v>
      </c>
      <c r="B96" s="17" t="s">
        <v>26</v>
      </c>
      <c r="C96" s="41">
        <f t="shared" si="95"/>
        <v>377500</v>
      </c>
      <c r="D96" s="8">
        <v>66.3</v>
      </c>
      <c r="E96" s="8">
        <v>10.6</v>
      </c>
      <c r="F96" s="8">
        <v>11.98</v>
      </c>
      <c r="G96" s="8">
        <v>11.2</v>
      </c>
      <c r="H96" s="43">
        <f t="shared" si="91"/>
        <v>250282.5</v>
      </c>
      <c r="I96" s="43">
        <f t="shared" si="92"/>
        <v>40015</v>
      </c>
      <c r="J96" s="43">
        <f t="shared" si="93"/>
        <v>45224.5</v>
      </c>
      <c r="K96" s="43">
        <f t="shared" si="94"/>
        <v>42280</v>
      </c>
      <c r="L96" s="29">
        <v>151</v>
      </c>
      <c r="M96" s="34">
        <v>1.25</v>
      </c>
    </row>
    <row r="97" spans="1:13" ht="15" x14ac:dyDescent="0.2">
      <c r="A97" s="16">
        <v>72</v>
      </c>
      <c r="B97" s="17" t="s">
        <v>26</v>
      </c>
      <c r="C97" s="41">
        <f t="shared" si="95"/>
        <v>240000</v>
      </c>
      <c r="D97" s="8">
        <v>70.099999999999994</v>
      </c>
      <c r="E97" s="8">
        <v>10.5</v>
      </c>
      <c r="F97" s="8">
        <v>7.6</v>
      </c>
      <c r="G97" s="8">
        <v>11.8</v>
      </c>
      <c r="H97" s="43">
        <f t="shared" si="91"/>
        <v>168240</v>
      </c>
      <c r="I97" s="43">
        <f t="shared" si="92"/>
        <v>25200</v>
      </c>
      <c r="J97" s="43">
        <f t="shared" si="93"/>
        <v>18240</v>
      </c>
      <c r="K97" s="43">
        <f t="shared" si="94"/>
        <v>28320</v>
      </c>
      <c r="L97" s="29">
        <v>96</v>
      </c>
      <c r="M97" s="34">
        <v>1.25</v>
      </c>
    </row>
    <row r="98" spans="1:13" x14ac:dyDescent="0.2">
      <c r="A98" s="14"/>
      <c r="B98" s="9" t="s">
        <v>12</v>
      </c>
      <c r="C98" s="44">
        <f>AVERAGE(C92:C97)</f>
        <v>257500</v>
      </c>
      <c r="D98" s="9">
        <f t="shared" ref="D98:H98" si="96">AVERAGE(D92:D97)</f>
        <v>55.016666666666673</v>
      </c>
      <c r="E98" s="9">
        <f t="shared" si="96"/>
        <v>11.800000000000002</v>
      </c>
      <c r="F98" s="9">
        <f t="shared" si="96"/>
        <v>23.73</v>
      </c>
      <c r="G98" s="9">
        <f t="shared" si="96"/>
        <v>9.4500000000000011</v>
      </c>
      <c r="H98" s="44">
        <f t="shared" si="96"/>
        <v>146485.41666666666</v>
      </c>
      <c r="I98" s="44">
        <f>AVERAGE(I92:I96)</f>
        <v>31550</v>
      </c>
      <c r="J98" s="44">
        <f>AVERAGE(J92:J95,J97)</f>
        <v>57720</v>
      </c>
      <c r="K98" s="44">
        <f>AVERAGE(K92:K96)</f>
        <v>24206.5</v>
      </c>
      <c r="L98" s="30"/>
      <c r="M98" s="34"/>
    </row>
    <row r="99" spans="1:13" ht="13.5" thickBot="1" x14ac:dyDescent="0.25">
      <c r="A99" s="18"/>
      <c r="B99" s="19" t="s">
        <v>11</v>
      </c>
      <c r="C99" s="19">
        <f>STDEV(C92:C97)/SQRT(6)</f>
        <v>52309.177015128051</v>
      </c>
      <c r="D99" s="20">
        <f t="shared" ref="D99:K99" si="97">STDEV(D92:D97)/SQRT(6)</f>
        <v>4.6045931175053507</v>
      </c>
      <c r="E99" s="20">
        <f t="shared" si="97"/>
        <v>0.80705224944443632</v>
      </c>
      <c r="F99" s="20">
        <f t="shared" si="97"/>
        <v>4.8337114794603391</v>
      </c>
      <c r="G99" s="20">
        <f t="shared" si="97"/>
        <v>0.76974021591702968</v>
      </c>
      <c r="H99" s="19">
        <f t="shared" si="97"/>
        <v>35068.640920442653</v>
      </c>
      <c r="I99" s="19">
        <f t="shared" si="97"/>
        <v>6932.8697361033528</v>
      </c>
      <c r="J99" s="19">
        <f t="shared" si="97"/>
        <v>13775.102858307246</v>
      </c>
      <c r="K99" s="19">
        <f t="shared" si="97"/>
        <v>5332.4834511646122</v>
      </c>
      <c r="L99" s="31"/>
      <c r="M99" s="36"/>
    </row>
    <row r="100" spans="1:13" ht="15.75" thickBot="1" x14ac:dyDescent="0.25">
      <c r="A100" s="16">
        <v>73</v>
      </c>
      <c r="B100" s="17" t="s">
        <v>27</v>
      </c>
      <c r="C100" s="40">
        <f>L100*2500</f>
        <v>500000</v>
      </c>
      <c r="D100" s="6">
        <v>48.8</v>
      </c>
      <c r="E100" s="6">
        <v>33</v>
      </c>
      <c r="F100" s="6">
        <v>8.4</v>
      </c>
      <c r="G100" s="6">
        <v>9.8000000000000007</v>
      </c>
      <c r="H100" s="42">
        <f t="shared" ref="H100:H105" si="98">(D100*C100)/100</f>
        <v>244000</v>
      </c>
      <c r="I100" s="42">
        <f t="shared" ref="I100:I105" si="99">(E100*C100)/100</f>
        <v>165000</v>
      </c>
      <c r="J100" s="42">
        <f t="shared" ref="J100:J105" si="100">(F100*C100)/100</f>
        <v>42000</v>
      </c>
      <c r="K100" s="42">
        <f t="shared" ref="K100:K105" si="101">(G100*C100)/100</f>
        <v>49000</v>
      </c>
      <c r="L100" s="32">
        <v>200</v>
      </c>
      <c r="M100" s="38">
        <v>1.25</v>
      </c>
    </row>
    <row r="101" spans="1:13" ht="15.75" thickBot="1" x14ac:dyDescent="0.25">
      <c r="A101" s="16">
        <v>74</v>
      </c>
      <c r="B101" s="17" t="s">
        <v>27</v>
      </c>
      <c r="C101" s="41">
        <f t="shared" ref="C101:C105" si="102">L101*2500</f>
        <v>170000</v>
      </c>
      <c r="D101" s="8">
        <v>47.8</v>
      </c>
      <c r="E101" s="8">
        <v>6.3</v>
      </c>
      <c r="F101" s="8">
        <v>33.9</v>
      </c>
      <c r="G101" s="8">
        <v>12</v>
      </c>
      <c r="H101" s="43">
        <f t="shared" si="98"/>
        <v>81259.999999999985</v>
      </c>
      <c r="I101" s="43">
        <f t="shared" si="99"/>
        <v>10710</v>
      </c>
      <c r="J101" s="43">
        <f t="shared" si="100"/>
        <v>57630</v>
      </c>
      <c r="K101" s="43">
        <f t="shared" si="101"/>
        <v>20400</v>
      </c>
      <c r="L101" s="29">
        <v>68</v>
      </c>
      <c r="M101" s="34">
        <v>1.25</v>
      </c>
    </row>
    <row r="102" spans="1:13" ht="15.75" thickBot="1" x14ac:dyDescent="0.25">
      <c r="A102" s="16">
        <v>75</v>
      </c>
      <c r="B102" s="17" t="s">
        <v>27</v>
      </c>
      <c r="C102" s="41">
        <f t="shared" si="102"/>
        <v>552500</v>
      </c>
      <c r="D102" s="8">
        <v>55.5</v>
      </c>
      <c r="E102" s="8">
        <v>24.3</v>
      </c>
      <c r="F102" s="8">
        <v>12.1</v>
      </c>
      <c r="G102" s="8">
        <v>8.1</v>
      </c>
      <c r="H102" s="43">
        <f t="shared" si="98"/>
        <v>306637.5</v>
      </c>
      <c r="I102" s="43">
        <f t="shared" si="99"/>
        <v>134257.5</v>
      </c>
      <c r="J102" s="43">
        <f t="shared" si="100"/>
        <v>66852.5</v>
      </c>
      <c r="K102" s="43">
        <f t="shared" si="101"/>
        <v>44752.5</v>
      </c>
      <c r="L102" s="29">
        <v>221</v>
      </c>
      <c r="M102" s="34">
        <v>0.8</v>
      </c>
    </row>
    <row r="103" spans="1:13" ht="15.75" thickBot="1" x14ac:dyDescent="0.25">
      <c r="A103" s="16">
        <v>76</v>
      </c>
      <c r="B103" s="17" t="s">
        <v>27</v>
      </c>
      <c r="C103" s="41">
        <f t="shared" si="102"/>
        <v>337500</v>
      </c>
      <c r="D103" s="8">
        <v>56.6</v>
      </c>
      <c r="E103" s="8">
        <v>16.7</v>
      </c>
      <c r="F103" s="8">
        <v>21.7</v>
      </c>
      <c r="G103" s="8">
        <v>5</v>
      </c>
      <c r="H103" s="43">
        <f t="shared" si="98"/>
        <v>191025</v>
      </c>
      <c r="I103" s="43">
        <f t="shared" si="99"/>
        <v>56362.5</v>
      </c>
      <c r="J103" s="43">
        <f t="shared" si="100"/>
        <v>73237.5</v>
      </c>
      <c r="K103" s="43">
        <f t="shared" si="101"/>
        <v>16875</v>
      </c>
      <c r="L103" s="29">
        <v>135</v>
      </c>
      <c r="M103" s="34">
        <v>0.8</v>
      </c>
    </row>
    <row r="104" spans="1:13" ht="15.75" thickBot="1" x14ac:dyDescent="0.25">
      <c r="A104" s="16">
        <v>77</v>
      </c>
      <c r="B104" s="17" t="s">
        <v>27</v>
      </c>
      <c r="C104" s="41">
        <f t="shared" si="102"/>
        <v>217500</v>
      </c>
      <c r="D104" s="8">
        <v>47.7</v>
      </c>
      <c r="E104" s="8">
        <v>19.5</v>
      </c>
      <c r="F104" s="8">
        <v>27.8</v>
      </c>
      <c r="G104" s="8">
        <v>5.0999999999999996</v>
      </c>
      <c r="H104" s="43">
        <f t="shared" si="98"/>
        <v>103747.5</v>
      </c>
      <c r="I104" s="43">
        <f t="shared" si="99"/>
        <v>42412.5</v>
      </c>
      <c r="J104" s="43">
        <f t="shared" si="100"/>
        <v>60465</v>
      </c>
      <c r="K104" s="43">
        <f t="shared" si="101"/>
        <v>11092.5</v>
      </c>
      <c r="L104" s="29">
        <v>87</v>
      </c>
      <c r="M104" s="34">
        <v>1.1000000000000001</v>
      </c>
    </row>
    <row r="105" spans="1:13" ht="15" x14ac:dyDescent="0.2">
      <c r="A105" s="16">
        <v>78</v>
      </c>
      <c r="B105" s="17" t="s">
        <v>27</v>
      </c>
      <c r="C105" s="41">
        <f t="shared" si="102"/>
        <v>165000</v>
      </c>
      <c r="D105" s="8">
        <v>39.4</v>
      </c>
      <c r="E105" s="8">
        <v>17.600000000000001</v>
      </c>
      <c r="F105" s="8">
        <v>26.7</v>
      </c>
      <c r="G105" s="8">
        <v>16.3</v>
      </c>
      <c r="H105" s="43">
        <f t="shared" si="98"/>
        <v>65010</v>
      </c>
      <c r="I105" s="43">
        <f t="shared" si="99"/>
        <v>29040.000000000004</v>
      </c>
      <c r="J105" s="43">
        <f t="shared" si="100"/>
        <v>44055</v>
      </c>
      <c r="K105" s="43">
        <f t="shared" si="101"/>
        <v>26895</v>
      </c>
      <c r="L105" s="29">
        <v>66</v>
      </c>
      <c r="M105" s="34">
        <v>1.25</v>
      </c>
    </row>
    <row r="106" spans="1:13" x14ac:dyDescent="0.2">
      <c r="A106" s="14"/>
      <c r="B106" s="9" t="s">
        <v>12</v>
      </c>
      <c r="C106" s="44">
        <f>AVERAGE(C100:C105)</f>
        <v>323750</v>
      </c>
      <c r="D106" s="9">
        <f t="shared" ref="D106:H106" si="103">AVERAGE(D100:D105)</f>
        <v>49.29999999999999</v>
      </c>
      <c r="E106" s="9">
        <f t="shared" si="103"/>
        <v>19.566666666666666</v>
      </c>
      <c r="F106" s="9">
        <f t="shared" si="103"/>
        <v>21.766666666666666</v>
      </c>
      <c r="G106" s="9">
        <f t="shared" si="103"/>
        <v>9.3833333333333329</v>
      </c>
      <c r="H106" s="44">
        <f t="shared" si="103"/>
        <v>165280</v>
      </c>
      <c r="I106" s="44">
        <f>AVERAGE(I100:I104)</f>
        <v>81748.5</v>
      </c>
      <c r="J106" s="44">
        <f>AVERAGE(J100:J103,J105)</f>
        <v>56755</v>
      </c>
      <c r="K106" s="44">
        <f>AVERAGE(K100:K104)</f>
        <v>28424</v>
      </c>
      <c r="L106" s="30"/>
      <c r="M106" s="34"/>
    </row>
    <row r="107" spans="1:13" ht="13.5" thickBot="1" x14ac:dyDescent="0.25">
      <c r="A107" s="18"/>
      <c r="B107" s="19" t="s">
        <v>11</v>
      </c>
      <c r="C107" s="19">
        <f>STDEV(C100:C105)/SQRT(6)</f>
        <v>69212.083482582719</v>
      </c>
      <c r="D107" s="20">
        <f t="shared" ref="D107:K107" si="104">STDEV(D100:D105)/SQRT(6)</f>
        <v>2.5482019804822169</v>
      </c>
      <c r="E107" s="20">
        <f t="shared" si="104"/>
        <v>3.6099553706074792</v>
      </c>
      <c r="F107" s="20">
        <f t="shared" si="104"/>
        <v>4.0003055438859239</v>
      </c>
      <c r="G107" s="20">
        <f t="shared" si="104"/>
        <v>1.7707656849823787</v>
      </c>
      <c r="H107" s="19">
        <f t="shared" si="104"/>
        <v>39892.049369726134</v>
      </c>
      <c r="I107" s="19">
        <f t="shared" si="104"/>
        <v>25325.48168964413</v>
      </c>
      <c r="J107" s="19">
        <f t="shared" si="104"/>
        <v>5049.3169367527071</v>
      </c>
      <c r="K107" s="19">
        <f t="shared" si="104"/>
        <v>6298.3721662382286</v>
      </c>
      <c r="L107" s="31"/>
      <c r="M107" s="36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 cell count</vt:lpstr>
    </vt:vector>
  </TitlesOfParts>
  <Company>MSU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G. Wagner</dc:creator>
  <cp:lastModifiedBy>Susan Dekkers</cp:lastModifiedBy>
  <cp:lastPrinted>2016-01-18T18:32:29Z</cp:lastPrinted>
  <dcterms:created xsi:type="dcterms:W3CDTF">2001-02-13T22:04:24Z</dcterms:created>
  <dcterms:modified xsi:type="dcterms:W3CDTF">2018-09-28T22:18:34Z</dcterms:modified>
</cp:coreProperties>
</file>