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aganesbin/Documents/Publications/COVID19 Review/Final submit/"/>
    </mc:Choice>
  </mc:AlternateContent>
  <xr:revisionPtr revIDLastSave="0" documentId="8_{0136435E-1F58-F642-B78B-E73E193C732B}" xr6:coauthVersionLast="45" xr6:coauthVersionMax="45" xr10:uidLastSave="{00000000-0000-0000-0000-000000000000}"/>
  <bookViews>
    <workbookView xWindow="5920" yWindow="2460" windowWidth="25680" windowHeight="16900" xr2:uid="{1540777D-6641-D74D-9E63-12EE2318D2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6" i="1" l="1"/>
  <c r="E245" i="1"/>
  <c r="E234" i="1"/>
  <c r="E233" i="1"/>
  <c r="E231" i="1"/>
  <c r="E230" i="1"/>
  <c r="E229" i="1"/>
  <c r="E228" i="1"/>
  <c r="E227" i="1"/>
  <c r="E226" i="1"/>
  <c r="E202" i="1"/>
  <c r="E201" i="1"/>
  <c r="E166" i="1"/>
  <c r="E165" i="1"/>
  <c r="E134" i="1"/>
  <c r="E133" i="1"/>
  <c r="E109" i="1"/>
  <c r="E108" i="1"/>
  <c r="E107" i="1"/>
  <c r="E106" i="1"/>
  <c r="E105" i="1"/>
  <c r="E104" i="1"/>
  <c r="E80" i="1"/>
  <c r="E79" i="1"/>
  <c r="E78" i="1"/>
  <c r="E77" i="1"/>
  <c r="E76" i="1"/>
  <c r="E75" i="1"/>
  <c r="E57" i="1"/>
  <c r="E56" i="1"/>
  <c r="E45" i="1"/>
  <c r="E44" i="1"/>
</calcChain>
</file>

<file path=xl/sharedStrings.xml><?xml version="1.0" encoding="utf-8"?>
<sst xmlns="http://schemas.openxmlformats.org/spreadsheetml/2006/main" count="569" uniqueCount="243">
  <si>
    <t>Reference</t>
  </si>
  <si>
    <t>Ladha A, Joung J, Abudayyeh OO, Gootenberg JS, Zhang F. A 5-min RNA preparation method for COVID-19 detection with RT-qPCR. Broad Institute webpage. Accessed April 23, 2020.</t>
  </si>
  <si>
    <t>Reagent</t>
  </si>
  <si>
    <t>Catalog number</t>
  </si>
  <si>
    <t>Cost per test (USD)</t>
  </si>
  <si>
    <t>Category</t>
  </si>
  <si>
    <t>Number of tests per order</t>
  </si>
  <si>
    <t>Cost per order (USD)</t>
  </si>
  <si>
    <t>CDC 2019-Novel Coronavirus (2019-NCoV) Real-Time RT-PCR Diagnostic Panel For Emergency Use Only Instructions for Use.; 2020.</t>
  </si>
  <si>
    <t>Thermo Fisher A15300, 1x10mL</t>
  </si>
  <si>
    <t>2019-nCoV RUO Kit (2 primers and 1 probe)</t>
  </si>
  <si>
    <t>IDT #10006713</t>
  </si>
  <si>
    <t>Nuclease-free Water</t>
  </si>
  <si>
    <t>ThermoFisher Scientific #10977015</t>
  </si>
  <si>
    <t>0.2 ml PCR reaction plates</t>
  </si>
  <si>
    <t>Fisher Scientific #4366932</t>
  </si>
  <si>
    <t>MicroAmp Optical 8-cap Strips</t>
  </si>
  <si>
    <t>Thermo Fisher #4323032</t>
  </si>
  <si>
    <t>TaqPath™ 1-Step RT-qPCR Master Mix, CG</t>
  </si>
  <si>
    <t>Nasopharyngeal Swab</t>
  </si>
  <si>
    <t>Sigma-Aldrich H6648-6x1L</t>
  </si>
  <si>
    <t>Sigma-Aldrich A1933-100G</t>
  </si>
  <si>
    <t>Sigma-Aldrich A9528-5G, powder</t>
  </si>
  <si>
    <t>Sigma-Aldrich PENK-100MU</t>
  </si>
  <si>
    <t>Sigma-Aldrich S9137-100G, powder</t>
  </si>
  <si>
    <t>Falcon 15ml conical centrifuge tube</t>
  </si>
  <si>
    <t>Fisher Scientific #1495949B</t>
  </si>
  <si>
    <t>QIAamp DSP Viral RNA Mini Kit</t>
  </si>
  <si>
    <t>QIAGEN #61904</t>
  </si>
  <si>
    <t>Viral Transport Media (VTM), 3mL</t>
  </si>
  <si>
    <t>Hank's balanced salt solution, 3mL</t>
  </si>
  <si>
    <t>Total</t>
  </si>
  <si>
    <t>Puritan P25-800-A-50-Case</t>
  </si>
  <si>
    <t>QuickExtract DNA Extraction Solution, 10uL</t>
  </si>
  <si>
    <t>Lucigen QE09050, 50mL</t>
  </si>
  <si>
    <t>Axygen PCR Tube with 0.5mL Flat Cap</t>
  </si>
  <si>
    <t>Fisher Scientific, #14222292</t>
  </si>
  <si>
    <t>Fisher Scientific #14222292</t>
  </si>
  <si>
    <r>
      <t xml:space="preserve">Grant PR, Turner MA, Shin GY, Nastouli E, Levett LJ. Extraction-free COVID-19 (SARS-CoV-2) diagnosis by RT-PCR to increase capacity for national testing programmes during a pandemic. </t>
    </r>
    <r>
      <rPr>
        <i/>
        <sz val="14"/>
        <color theme="1"/>
        <rFont val="Arial"/>
        <family val="2"/>
      </rPr>
      <t>bioRxiv</t>
    </r>
    <r>
      <rPr>
        <sz val="14"/>
        <color theme="1"/>
        <rFont val="Arial"/>
        <family val="2"/>
      </rPr>
      <t>. 2020. doi:10.1101/2020.04.06.028316</t>
    </r>
  </si>
  <si>
    <t>4x TaqMan Fast Virus 1-step Master Mix, 5uL</t>
  </si>
  <si>
    <t>IDT, 25nmol</t>
  </si>
  <si>
    <t>IDT, 10nmol</t>
  </si>
  <si>
    <t>Thermo Fisher Scientific #4444436, 10mL</t>
  </si>
  <si>
    <t>N gene Taq2 primer (0.25uM), 20uL</t>
  </si>
  <si>
    <t>N gene Taq1 primer (0.25uM), 20uL</t>
  </si>
  <si>
    <t>N gene Probe (0.25uM), 20uL</t>
  </si>
  <si>
    <t>Brown JR, O’sullivan D, Pereira RP, et al. Comparison of SARS-CoV2 N gene real-time RT-PCR targets and commercially available mastermixes. bioRxiv. April 2020. doi:10.1101/2020.04.17.047118</t>
  </si>
  <si>
    <t>Mag-Bind Viral DNA/RNA kit </t>
  </si>
  <si>
    <t>Omega Biotek M6246-03</t>
  </si>
  <si>
    <t>One Step PrimeScript III RT-PCR Kit</t>
  </si>
  <si>
    <t>Takara RR600B</t>
  </si>
  <si>
    <t>N2 Forward primer (0.5uM), 25uL</t>
  </si>
  <si>
    <t>N2 Reverse primer (0.5uM), 25uL</t>
  </si>
  <si>
    <t>N gene Probe (0.125uM), 25uL</t>
  </si>
  <si>
    <t>NEB B0374S, 10x</t>
  </si>
  <si>
    <t>Bst 3.0 DNA polymerase 6U</t>
  </si>
  <si>
    <t>NEB M0374M, 8000U</t>
  </si>
  <si>
    <t>NEB B1003S, 100mM, 6mL</t>
  </si>
  <si>
    <t>NEB N0447L, 40umol of each</t>
  </si>
  <si>
    <t>SuperScript IV Reverse Transcriptase 20U</t>
  </si>
  <si>
    <t>Sigma-Aldrich C0775-100G</t>
  </si>
  <si>
    <t>Supelco SX0785-5</t>
  </si>
  <si>
    <t>Sigma-Aldrich C4767-500G</t>
  </si>
  <si>
    <r>
      <t xml:space="preserve">Park G-S, Ku K, Baek S-H, et al. Development of Reverse Transcription Loop-Mediated Isothermal Amplification Assays Targeting SARS-CoV-2. </t>
    </r>
    <r>
      <rPr>
        <i/>
        <sz val="14"/>
        <color theme="1"/>
        <rFont val="Arial"/>
        <family val="2"/>
      </rPr>
      <t>J Mol Diagnostics</t>
    </r>
    <r>
      <rPr>
        <sz val="14"/>
        <color theme="1"/>
        <rFont val="Arial"/>
        <family val="2"/>
      </rPr>
      <t>. April 2020. doi:10.1016/j.jmoldx.2020.03.006</t>
    </r>
  </si>
  <si>
    <t>SYTO-9 Green Fluorescent Nucleic Acid Stain (0.4uM), 15uL</t>
  </si>
  <si>
    <t>Forward Inner Primer (FIP) (1.6uM), 15uL</t>
  </si>
  <si>
    <t>Amphotericin (15 μg/mL), 3mL</t>
  </si>
  <si>
    <t>Penicillin G (100 units/mL), 3mL</t>
  </si>
  <si>
    <t>Streptomycin (50 μg/mL), 3mL</t>
  </si>
  <si>
    <t>BSA (1%), 3mL</t>
  </si>
  <si>
    <t>Backward Inner Primer (BIP) (1.6uM), 15uL</t>
  </si>
  <si>
    <t>F3 Primer (0.2uM), 15uL</t>
  </si>
  <si>
    <t>B3 Primer (0.2uM), 15uL</t>
  </si>
  <si>
    <t>Forward Loop Primer (LF) (0.4uM), 15uL</t>
  </si>
  <si>
    <t>Backward Loop Primer (LB) (0.4uM), 15uL</t>
  </si>
  <si>
    <t>Crystal Violet (0.5 mM), 3uL</t>
  </si>
  <si>
    <t>Sodium sulfite (60 mM), 3uL</t>
  </si>
  <si>
    <t>Beta-cyclodextrin (5 mM), 3uL</t>
  </si>
  <si>
    <t>Thermo Fisher Scientific #18090200</t>
  </si>
  <si>
    <t>Fisher Scientific #S34854, 5mM, 100uL</t>
  </si>
  <si>
    <t>MgSO4 (6mM), 15uL</t>
  </si>
  <si>
    <t>dNTP mix (1.4mM), 15uL</t>
  </si>
  <si>
    <t>RT-PCR</t>
  </si>
  <si>
    <t>RT-LAMP</t>
  </si>
  <si>
    <r>
      <t xml:space="preserve">Broughton JP, Deng X, Yu G, et al. CRISPR-Cas12-based detection of SARS-CoV-2. </t>
    </r>
    <r>
      <rPr>
        <i/>
        <sz val="14"/>
        <color theme="1"/>
        <rFont val="Arial"/>
        <family val="2"/>
      </rPr>
      <t>Nat Biotechnol</t>
    </r>
    <r>
      <rPr>
        <sz val="14"/>
        <color theme="1"/>
        <rFont val="Arial"/>
        <family val="2"/>
      </rPr>
      <t>. April 2020:1-5. doi:10.1038/s41587-020-0513-4</t>
    </r>
  </si>
  <si>
    <t>NEB M0380L</t>
  </si>
  <si>
    <t>10x Isothermal Amplification Buffer, 1uL</t>
  </si>
  <si>
    <t>NEB B0537S</t>
  </si>
  <si>
    <t>NEB M0538L, 8U/uL, 8000U</t>
  </si>
  <si>
    <t>NEB M0653T, 2000pmol, 100uM</t>
  </si>
  <si>
    <t>Synthego, 5nmol</t>
  </si>
  <si>
    <t>IDT, 250nmol</t>
  </si>
  <si>
    <t>NEB B7202S 10X, 5ml</t>
  </si>
  <si>
    <t>Milenia HybriDetect 1</t>
  </si>
  <si>
    <t>Eppendorf Safe-Lock Tubes 1.5 mL PCR clean colorless</t>
  </si>
  <si>
    <t>Eppendorf #022363212</t>
  </si>
  <si>
    <r>
      <t>WarmStart</t>
    </r>
    <r>
      <rPr>
        <sz val="14"/>
        <color rgb="FF3A3A3A"/>
        <rFont val="Arial"/>
        <family val="2"/>
      </rPr>
      <t> RTx Reverse Transcriptase,</t>
    </r>
    <r>
      <rPr>
        <sz val="14"/>
        <color theme="1"/>
        <rFont val="Arial"/>
        <family val="2"/>
      </rPr>
      <t xml:space="preserve"> 0.2uL</t>
    </r>
  </si>
  <si>
    <t>1x Isothermal Amplification Buffer II, 15 uL</t>
  </si>
  <si>
    <t>TwistDx MILENIA01</t>
  </si>
  <si>
    <t>Bst 2.0 WarmStart DNA Polymerase 20U</t>
  </si>
  <si>
    <t>Forward Inner Primer (FIP) (1.6uM), 10uL</t>
  </si>
  <si>
    <t>Backward Inner Primer (BIP) (1.6uM), 10uL</t>
  </si>
  <si>
    <t>F3 Primer (0.2uM), 10uL</t>
  </si>
  <si>
    <t>B3 Primer (0.2uM), 10uL</t>
  </si>
  <si>
    <t>Forward Loop Primer (LF) (0.4uM), 10uL</t>
  </si>
  <si>
    <t>Backward Loop Primer (LB) (0.4uM), 10uL</t>
  </si>
  <si>
    <t>dNTP mix (1.4mM each), 10uL</t>
  </si>
  <si>
    <t>MgSO4 (6.5mM), 10uL</t>
  </si>
  <si>
    <t>LbCas12a (50nM), 18uL</t>
  </si>
  <si>
    <t>LbCas12a crRNA (62.5nM), 18uL</t>
  </si>
  <si>
    <t>Lateral flow cleavage reporter (500nM), 18uL</t>
  </si>
  <si>
    <t>1x NEBuffer 2.1, 9.8uL</t>
  </si>
  <si>
    <t>RT-LAMP with CRISPR detection</t>
  </si>
  <si>
    <r>
      <t xml:space="preserve">Zhang​ F, Abudayyeh​ OO, Gootenberg​ JS. </t>
    </r>
    <r>
      <rPr>
        <i/>
        <sz val="14"/>
        <color theme="1"/>
        <rFont val="Arial"/>
        <family val="2"/>
      </rPr>
      <t>A Protocol for Detection of COVID-19 Using CRISPR Diagnostics</t>
    </r>
    <r>
      <rPr>
        <sz val="14"/>
        <color theme="1"/>
        <rFont val="Arial"/>
        <family val="2"/>
      </rPr>
      <t>.; 2020. https://www.broadinstitute.org/files/publications/special/COVID-19 detection (updated).pdf. Accessed April 23, 2020.</t>
    </r>
  </si>
  <si>
    <t>TwistAmp Basic</t>
  </si>
  <si>
    <t>TwistDx Limited #TABAS03KIT</t>
  </si>
  <si>
    <t>ProtoScript II Reverse Transcriptase</t>
  </si>
  <si>
    <t>NEB M0368X</t>
  </si>
  <si>
    <t>Sigma-Aldrich T2194-1L</t>
  </si>
  <si>
    <t>ThermoFisher Scientific AM2696</t>
  </si>
  <si>
    <t>Lucigen #30223-2</t>
  </si>
  <si>
    <t>NEB N0450L</t>
  </si>
  <si>
    <t>Sigma-Aldrich S9888-50KG</t>
  </si>
  <si>
    <t>Sigma-Aldrich G5516-4L</t>
  </si>
  <si>
    <t>Sigma-Aldrich D0632-100G</t>
  </si>
  <si>
    <t>RayBiotech #230-00992-10</t>
  </si>
  <si>
    <t>LwaCas13a crRNA, 10ng</t>
  </si>
  <si>
    <t>IDT, 100nmol</t>
  </si>
  <si>
    <t>HybriDetect Dipstick</t>
  </si>
  <si>
    <t>Milenia Biotec GmbH MGHD_1</t>
  </si>
  <si>
    <t>TwistDx TABAS03KIT</t>
  </si>
  <si>
    <t>RPA Forward Primer (10uM), 0.5uL</t>
  </si>
  <si>
    <t>RPA Reverse Primer (10uM), 0.5uL</t>
  </si>
  <si>
    <t>Cleavage buffer (diluted 1M Tris pH7.4), 0.8uL</t>
  </si>
  <si>
    <t>SUPERase-In Rnase Inhiitor 20U</t>
  </si>
  <si>
    <t>NxGen T7 RNA Polymerase 30U</t>
  </si>
  <si>
    <t>Ribonucleotide Solution Set (100mM each), 0.8 uL</t>
  </si>
  <si>
    <t>MgCl2 solution (1M), 0.12uL</t>
  </si>
  <si>
    <t>Storage Buffer for LwaCas13a, 2uL</t>
  </si>
  <si>
    <t>1M Tris pH7.4, 0.1uL</t>
  </si>
  <si>
    <t>NaCl (5M),0.24uL</t>
  </si>
  <si>
    <t>Glycerol, 0.1uL</t>
  </si>
  <si>
    <t>DTT (1M), 0.004uL</t>
  </si>
  <si>
    <t>Reporter RNA for lateral flow readout (20 uM), 1uL</t>
  </si>
  <si>
    <t>LwaCas13a, 131ng</t>
  </si>
  <si>
    <r>
      <t xml:space="preserve">Sigma-Aldrich </t>
    </r>
    <r>
      <rPr>
        <sz val="14"/>
        <rFont val="Arial"/>
        <family val="2"/>
      </rPr>
      <t>63069-500ML</t>
    </r>
  </si>
  <si>
    <t>RT-RPA with CRISPR detection</t>
  </si>
  <si>
    <t>Metsky HC, Freije CA, Kosoko-Thoroddsen T-SF, Sabeti PC, Myhrvold C. CRISPR-based surveillance for COVID-19 using genomically-comprehensive machine learning design. bioRxiv. March 2020. doi:10.1101/2020.02.26.967026</t>
  </si>
  <si>
    <t>ReverAid Reverse Transcriptase, 100U</t>
  </si>
  <si>
    <t>Thermo EP0442, 200U/uL, 50000U</t>
  </si>
  <si>
    <t>TwistAmp Basic (including MgAc)</t>
  </si>
  <si>
    <t>NEB M0314L, 15000U</t>
  </si>
  <si>
    <t>Cleavage buffer 10X (400 mM Tris pH7.5, 10 mM DTT), 2.4uL</t>
  </si>
  <si>
    <t>Cleavage reporter RNA</t>
  </si>
  <si>
    <t>Total (for lateral flow readout)</t>
  </si>
  <si>
    <t>Total (for fluorescence readout)</t>
  </si>
  <si>
    <t>RPA Forward Primer (5uM), 2.4uL</t>
  </si>
  <si>
    <t>RPA Reverse Primer (5uM), 2.4uL</t>
  </si>
  <si>
    <t>Rnase inhibitor, Murine 148U</t>
  </si>
  <si>
    <t>1M Tris pH7.4, 0.96uL</t>
  </si>
  <si>
    <t>DTT (10mM), 2.4uL</t>
  </si>
  <si>
    <t>Ribonucleotide Solution Set (25mM each), 0.96 uL</t>
  </si>
  <si>
    <t>For lateral flow readout: 16uM, 1.5uL</t>
  </si>
  <si>
    <t>For fluorescent readout: 2uM, 1.5uL</t>
  </si>
  <si>
    <t>LwaCas13a, 1.2ug</t>
  </si>
  <si>
    <t>LwaCas13a crRNA (2uM), 0.24uL</t>
  </si>
  <si>
    <t>NxGen T7 RNA Polymerase 36U</t>
  </si>
  <si>
    <t>MgCl2 solution (1M), 0.216uL</t>
  </si>
  <si>
    <t>Sigma-Aldrich 63069-500ML</t>
  </si>
  <si>
    <t>TwistAmp Basic RPA kit</t>
  </si>
  <si>
    <t>NEB M0253L, 50000U</t>
  </si>
  <si>
    <t>M-MuLV reverse transcriptase, 500U</t>
  </si>
  <si>
    <t>RPA Forward Primer (10uM), 2.4uL</t>
  </si>
  <si>
    <t>RPA Reverse Primer (10uM), 2.4uL</t>
  </si>
  <si>
    <t>1x NEBuffer 2.1, 40uL</t>
  </si>
  <si>
    <t>LbCas12a (37nM), 40uL</t>
  </si>
  <si>
    <t>LbCas12a crRNA (37nM), 40uL</t>
  </si>
  <si>
    <t>ssDNA reporter (1uM), 40uL</t>
  </si>
  <si>
    <t>RAMP</t>
  </si>
  <si>
    <r>
      <t xml:space="preserve">El-Tholoth M, Bau HH, Song J. A Single and Two-Stage, Closed-Tube, Molecular Test for the 2019 Novel Coronavirus (COVID-19) at Home, Clinic, and Points of Entry. </t>
    </r>
    <r>
      <rPr>
        <i/>
        <sz val="14"/>
        <color theme="1"/>
        <rFont val="Arial"/>
        <family val="2"/>
      </rPr>
      <t>ChemRxiv</t>
    </r>
    <r>
      <rPr>
        <sz val="14"/>
        <color theme="1"/>
        <rFont val="Arial"/>
        <family val="2"/>
      </rPr>
      <t>. February 2020. doi:10.26434/CHEMRXIV.11860137.V1</t>
    </r>
  </si>
  <si>
    <t>OptiGene ISO-001</t>
  </si>
  <si>
    <t>EvaGreen dye 1x, 45uL</t>
  </si>
  <si>
    <t>Biotium #31000, 5x1mL, 20x</t>
  </si>
  <si>
    <t>Total (for Ct readout)</t>
  </si>
  <si>
    <t>1x Isothermal MasterMix, 45 uL</t>
  </si>
  <si>
    <t>Forward Inner Primer (FIP) (1.6uM), 45uL</t>
  </si>
  <si>
    <t>Backward Inner Primer (BIP) (1.6uM), 45uL</t>
  </si>
  <si>
    <t>F3 Primer (0.2uM), 45uL</t>
  </si>
  <si>
    <t>B3 Primer (0.2uM), 45uL</t>
  </si>
  <si>
    <t>Forward Loop Primer (LF) (0.8uM), 45uL</t>
  </si>
  <si>
    <t>Backward Loop Primer (LB) (0.8uM), 45uL</t>
  </si>
  <si>
    <t>1x Rehydrated twistAmp Basic buffer with MgAc, 5uL</t>
  </si>
  <si>
    <t>F3 Primer (0.48uM), 5uL</t>
  </si>
  <si>
    <t>B3 Primer (0.48uM), 5uL</t>
  </si>
  <si>
    <r>
      <t xml:space="preserve">Marzinotto S, Mio C, Cifù A, et al. A streamlined approach to rapidly detect SARS-CoV-2 infection, avoiding RNA purification. </t>
    </r>
    <r>
      <rPr>
        <i/>
        <sz val="14"/>
        <color theme="1"/>
        <rFont val="Arial"/>
        <family val="2"/>
      </rPr>
      <t>medRxiv</t>
    </r>
    <r>
      <rPr>
        <sz val="14"/>
        <color theme="1"/>
        <rFont val="Arial"/>
        <family val="2"/>
      </rPr>
      <t>. doi:10.1101/2020.04.06.20054114</t>
    </r>
  </si>
  <si>
    <t>UTM-RT regular floqswab with conical tube by COPAN Diagnostics</t>
  </si>
  <si>
    <t>VWR #76377-584</t>
  </si>
  <si>
    <t>Hank's balanced salt solution w/ Ca and Mg and w/o phenol red, 10uL</t>
  </si>
  <si>
    <t>Sigma-Aldrich 55037C-1000ML</t>
  </si>
  <si>
    <t>Sigma-Aldrich P2308-1G</t>
  </si>
  <si>
    <t>One-Step RT-ddPCR Advanced Kit for Probes</t>
  </si>
  <si>
    <t>Bio-Rad 186-4022</t>
  </si>
  <si>
    <t>Droplet Generator Oil for Probes</t>
  </si>
  <si>
    <t>Bio-Rad 1863005, 70mL</t>
  </si>
  <si>
    <t>Proteinase K from Tritirachium album 30ug</t>
  </si>
  <si>
    <t>Forward primer (0.9uM), 20uL</t>
  </si>
  <si>
    <t>Reverse primer (0.9uM), 20uL</t>
  </si>
  <si>
    <t>Probe (0.25uM), 20uL</t>
  </si>
  <si>
    <r>
      <t xml:space="preserve">Suo T, Liu X, Guo M, et al. ddPCR: a more sensitive and accurate tool for SARS-CoV-2 detection in low viral load specimens. </t>
    </r>
    <r>
      <rPr>
        <i/>
        <sz val="14"/>
        <color theme="1"/>
        <rFont val="Arial"/>
        <family val="2"/>
      </rPr>
      <t>medRxiv</t>
    </r>
    <r>
      <rPr>
        <sz val="14"/>
        <color theme="1"/>
        <rFont val="Arial"/>
        <family val="2"/>
      </rPr>
      <t>. March 2020:2020.02.29.20029439. doi:10.1101/2020.02.29.20029439</t>
    </r>
  </si>
  <si>
    <t>2019-nCoV CDC qPCR Probe Assay</t>
  </si>
  <si>
    <t>IDT #10006606</t>
  </si>
  <si>
    <t>QX200 droplet generator plate</t>
  </si>
  <si>
    <t>Bio-Rad #1864008</t>
  </si>
  <si>
    <t>Bio-Rad #1863024</t>
  </si>
  <si>
    <t>S2 primer</t>
  </si>
  <si>
    <t>N1 primer</t>
  </si>
  <si>
    <t>RPP3 primer</t>
  </si>
  <si>
    <t>Octant SwabSeq Testing. https://www.notion.so/Octant-SwabSeq-Testing-9eb80e793d7e46348038aa80a5a901fd. Accessed April 23, 2020.</t>
  </si>
  <si>
    <t>Luna One Step RT-PCR kit</t>
  </si>
  <si>
    <t>Cells-to-cDNA™ II Cell Lysis Buffer, 500uL</t>
  </si>
  <si>
    <t>ThermoFisher Scientific AM8723</t>
  </si>
  <si>
    <t>NEB E3005E</t>
  </si>
  <si>
    <t>IDT</t>
  </si>
  <si>
    <t xml:space="preserve">AxyPrep Mag PCR clean up kit </t>
  </si>
  <si>
    <t>AxyPrep Mag-PCR-CL-250</t>
  </si>
  <si>
    <t xml:space="preserve">MiSeq, 26 cycles </t>
  </si>
  <si>
    <t>deNovix dsDNA high sensitivity assay</t>
  </si>
  <si>
    <t>Taqman DNA spike in as price reference</t>
  </si>
  <si>
    <t>Synthetic RNA spike in</t>
  </si>
  <si>
    <t>Sequencing</t>
  </si>
  <si>
    <t>short_N_spk_2_F</t>
  </si>
  <si>
    <t>short_N_spk_1_R</t>
  </si>
  <si>
    <t>short_N_spk_2_F_wBarcode_CCGTA</t>
  </si>
  <si>
    <t xml:space="preserve">Sanger sequencing </t>
  </si>
  <si>
    <t>Chandler-Brown D, Bueno AM, Atay O, STsao D. A Highly Scalable and Rapidly Deployable RNA Extraction-Free COVID-19 Assay by Quantitative Sanger Sequencing. bioRxiv. April 2020. doi:10.1101/2020.04.07.029199</t>
  </si>
  <si>
    <t>Droplet digital PCR</t>
  </si>
  <si>
    <t>Murine Rnase inhibitor, 40U</t>
  </si>
  <si>
    <t>No dUTP probe</t>
  </si>
  <si>
    <t>UC Berkeley QB3 MiSeq v3 (150 cycles, 1 lane) as price reference</t>
  </si>
  <si>
    <t>UC Berkeley QB3 Sanger sequencing core cost/reaction as price reference</t>
  </si>
  <si>
    <t>Nuclease-free water</t>
  </si>
  <si>
    <t>TwistAmp® Basic kit, TwistDx TABAS03KIT</t>
  </si>
  <si>
    <t>Lucia C, Federico PB, Alejandra GC. An ultrasensitive, rapid, and portable coronavirus SARS-CoV-2 sequence detection method based on CRISPR-Cas12. bioRxiv. 2020;(11):2020.02.29.971127. doi:10.1101/2020.02.29.971127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</si>
</sst>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&quot;$&quot;#,##0.00"/>
  </numFmts>
  <fonts count="13"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sz val="14"/>
      <color theme="1"/>
      <name val="Calibri (Body)_x0000_"/>
    </font>
    <font>
      <b/>
      <sz val="14"/>
      <color rgb="FFFD53E1"/>
      <name val="Arial"/>
      <family val="2"/>
    </font>
    <font>
      <sz val="14"/>
      <color rgb="FF3A3A3A"/>
      <name val="Arial"/>
      <family val="2"/>
    </font>
    <font>
      <sz val="14"/>
      <color rgb="FF333333"/>
      <name val="Arial"/>
      <family val="2"/>
    </font>
    <font>
      <sz val="14"/>
      <name val="Arial"/>
      <family val="2"/>
    </font>
    <font>
      <sz val="14"/>
      <color rgb="FFFF0000"/>
      <name val="Calibri"/>
      <family val="2"/>
      <scheme val="minor"/>
    </font>
    <font>
      <sz val="10"/>
      <color theme="1"/>
      <name val="Arial"/>
      <family val="2"/>
    </font>
    <font>
      <sz val="14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rgb="FF375CE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 indent="2"/>
    </xf>
    <xf numFmtId="0" fontId="1" fillId="0" borderId="0" xfId="0" applyFont="1" applyBorder="1" applyAlignment="1">
      <alignment horizontal="left" vertical="center" wrapText="1" indent="2"/>
    </xf>
    <xf numFmtId="0" fontId="1" fillId="0" borderId="7" xfId="0" applyFont="1" applyBorder="1" applyAlignment="1">
      <alignment horizontal="left" vertical="center" wrapText="1" indent="2"/>
    </xf>
    <xf numFmtId="0" fontId="1" fillId="0" borderId="11" xfId="0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vertical="center"/>
    </xf>
    <xf numFmtId="0" fontId="1" fillId="0" borderId="1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172" fontId="4" fillId="0" borderId="1" xfId="0" applyNumberFormat="1" applyFont="1" applyBorder="1" applyAlignment="1">
      <alignment horizontal="left" vertical="center" wrapText="1"/>
    </xf>
    <xf numFmtId="172" fontId="4" fillId="0" borderId="15" xfId="0" applyNumberFormat="1" applyFont="1" applyBorder="1" applyAlignment="1">
      <alignment horizontal="left" vertical="center" wrapText="1"/>
    </xf>
    <xf numFmtId="172" fontId="4" fillId="0" borderId="12" xfId="0" applyNumberFormat="1" applyFont="1" applyBorder="1" applyAlignment="1">
      <alignment horizontal="left" vertical="center" wrapText="1"/>
    </xf>
    <xf numFmtId="172" fontId="4" fillId="0" borderId="1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5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02609-0C74-474C-948D-B37D05CD4BBC}">
  <dimension ref="A1:G302"/>
  <sheetViews>
    <sheetView tabSelected="1" zoomScale="85" workbookViewId="0">
      <selection activeCell="H296" sqref="H296"/>
    </sheetView>
  </sheetViews>
  <sheetFormatPr baseColWidth="10" defaultColWidth="10.83203125" defaultRowHeight="16"/>
  <cols>
    <col min="1" max="1" width="20.5" style="22" customWidth="1"/>
    <col min="2" max="2" width="37.1640625" style="22" customWidth="1"/>
    <col min="3" max="3" width="59.1640625" style="22" customWidth="1"/>
    <col min="4" max="4" width="52.33203125" style="22" customWidth="1"/>
    <col min="5" max="5" width="24" style="22" bestFit="1" customWidth="1"/>
    <col min="6" max="6" width="29" style="22" bestFit="1" customWidth="1"/>
    <col min="7" max="7" width="22.1640625" style="22" bestFit="1" customWidth="1"/>
    <col min="8" max="16384" width="10.83203125" style="22"/>
  </cols>
  <sheetData>
    <row r="1" spans="1:7" s="55" customFormat="1" ht="38">
      <c r="A1" s="54" t="s">
        <v>5</v>
      </c>
      <c r="B1" s="54" t="s">
        <v>0</v>
      </c>
      <c r="C1" s="54" t="s">
        <v>2</v>
      </c>
      <c r="D1" s="54" t="s">
        <v>3</v>
      </c>
      <c r="E1" s="54" t="s">
        <v>7</v>
      </c>
      <c r="F1" s="54" t="s">
        <v>6</v>
      </c>
      <c r="G1" s="54" t="s">
        <v>4</v>
      </c>
    </row>
    <row r="2" spans="1:7" s="4" customFormat="1" ht="19">
      <c r="A2" s="4" t="s">
        <v>82</v>
      </c>
      <c r="B2" s="56" t="s">
        <v>8</v>
      </c>
      <c r="C2" s="2" t="s">
        <v>19</v>
      </c>
      <c r="D2" s="2" t="s">
        <v>32</v>
      </c>
      <c r="E2" s="2">
        <v>259.99</v>
      </c>
      <c r="F2" s="2">
        <v>500</v>
      </c>
      <c r="G2" s="2">
        <v>0.51998</v>
      </c>
    </row>
    <row r="3" spans="1:7" s="4" customFormat="1" ht="19">
      <c r="B3" s="57"/>
      <c r="C3" s="2" t="s">
        <v>25</v>
      </c>
      <c r="D3" s="2" t="s">
        <v>26</v>
      </c>
      <c r="E3" s="2">
        <v>305.5</v>
      </c>
      <c r="F3" s="2">
        <v>500</v>
      </c>
      <c r="G3" s="2">
        <v>0.61099999999999999</v>
      </c>
    </row>
    <row r="4" spans="1:7" s="4" customFormat="1" ht="19">
      <c r="B4" s="57"/>
      <c r="C4" s="27" t="s">
        <v>29</v>
      </c>
      <c r="D4" s="5"/>
      <c r="E4" s="5"/>
      <c r="F4" s="5"/>
      <c r="G4" s="6"/>
    </row>
    <row r="5" spans="1:7" ht="19">
      <c r="A5" s="4"/>
      <c r="B5" s="57"/>
      <c r="C5" s="28" t="s">
        <v>30</v>
      </c>
      <c r="D5" s="3" t="s">
        <v>20</v>
      </c>
      <c r="E5" s="3">
        <v>210</v>
      </c>
      <c r="F5" s="3">
        <v>2000</v>
      </c>
      <c r="G5" s="7">
        <v>0.105</v>
      </c>
    </row>
    <row r="6" spans="1:7" ht="19">
      <c r="A6" s="4"/>
      <c r="B6" s="57"/>
      <c r="C6" s="28" t="s">
        <v>69</v>
      </c>
      <c r="D6" s="3" t="s">
        <v>21</v>
      </c>
      <c r="E6" s="3">
        <v>1220</v>
      </c>
      <c r="F6" s="3">
        <v>3333.3333333333335</v>
      </c>
      <c r="G6" s="7">
        <v>0.36603660366036606</v>
      </c>
    </row>
    <row r="7" spans="1:7" ht="19">
      <c r="A7" s="4"/>
      <c r="B7" s="57"/>
      <c r="C7" s="29" t="s">
        <v>66</v>
      </c>
      <c r="D7" s="3" t="s">
        <v>22</v>
      </c>
      <c r="E7" s="3">
        <v>3150</v>
      </c>
      <c r="F7" s="3">
        <v>111111.11111111111</v>
      </c>
      <c r="G7" s="7">
        <v>2.8350028350028349E-2</v>
      </c>
    </row>
    <row r="8" spans="1:7" ht="19">
      <c r="A8" s="4"/>
      <c r="B8" s="25"/>
      <c r="C8" s="29" t="s">
        <v>67</v>
      </c>
      <c r="D8" s="3" t="s">
        <v>23</v>
      </c>
      <c r="E8" s="3">
        <v>102</v>
      </c>
      <c r="F8" s="3">
        <v>333333.33333333331</v>
      </c>
      <c r="G8" s="7">
        <v>3.06000306000306E-4</v>
      </c>
    </row>
    <row r="9" spans="1:7" ht="19">
      <c r="A9" s="4"/>
      <c r="B9" s="25"/>
      <c r="C9" s="30" t="s">
        <v>68</v>
      </c>
      <c r="D9" s="8" t="s">
        <v>24</v>
      </c>
      <c r="E9" s="8">
        <v>78.5</v>
      </c>
      <c r="F9" s="8">
        <v>666666.66666666663</v>
      </c>
      <c r="G9" s="9">
        <v>1.1775011775011775E-4</v>
      </c>
    </row>
    <row r="10" spans="1:7" ht="19">
      <c r="A10" s="4"/>
      <c r="B10" s="25"/>
      <c r="C10" s="1" t="s">
        <v>27</v>
      </c>
      <c r="D10" s="2" t="s">
        <v>28</v>
      </c>
      <c r="E10" s="2">
        <v>286</v>
      </c>
      <c r="F10" s="2">
        <v>50</v>
      </c>
      <c r="G10" s="2">
        <v>5.72</v>
      </c>
    </row>
    <row r="11" spans="1:7" ht="19">
      <c r="A11" s="4"/>
      <c r="B11" s="25"/>
      <c r="C11" s="1" t="s">
        <v>18</v>
      </c>
      <c r="D11" s="2" t="s">
        <v>9</v>
      </c>
      <c r="E11" s="2">
        <v>3875</v>
      </c>
      <c r="F11" s="2">
        <v>2000</v>
      </c>
      <c r="G11" s="2">
        <v>1.9375</v>
      </c>
    </row>
    <row r="12" spans="1:7" ht="19">
      <c r="A12" s="4"/>
      <c r="B12" s="25"/>
      <c r="C12" s="1" t="s">
        <v>10</v>
      </c>
      <c r="D12" s="2" t="s">
        <v>11</v>
      </c>
      <c r="E12" s="2">
        <v>99</v>
      </c>
      <c r="F12" s="2">
        <v>500</v>
      </c>
      <c r="G12" s="2">
        <v>0.19800000000000001</v>
      </c>
    </row>
    <row r="13" spans="1:7" ht="19">
      <c r="A13" s="32"/>
      <c r="B13" s="25"/>
      <c r="C13" s="1" t="s">
        <v>240</v>
      </c>
      <c r="D13" s="2" t="s">
        <v>13</v>
      </c>
      <c r="E13" s="2">
        <v>39.229999999999997</v>
      </c>
      <c r="F13" s="2">
        <v>50000</v>
      </c>
      <c r="G13" s="2">
        <v>7.8459999999999999E-4</v>
      </c>
    </row>
    <row r="14" spans="1:7" ht="19">
      <c r="A14" s="32"/>
      <c r="B14" s="25"/>
      <c r="C14" s="1" t="s">
        <v>14</v>
      </c>
      <c r="D14" s="2" t="s">
        <v>15</v>
      </c>
      <c r="E14" s="2">
        <v>946</v>
      </c>
      <c r="F14" s="2">
        <v>19200</v>
      </c>
      <c r="G14" s="2">
        <v>4.9270833333333333E-2</v>
      </c>
    </row>
    <row r="15" spans="1:7" ht="19">
      <c r="A15" s="32"/>
      <c r="B15" s="25"/>
      <c r="C15" s="1" t="s">
        <v>16</v>
      </c>
      <c r="D15" s="2" t="s">
        <v>17</v>
      </c>
      <c r="E15" s="2">
        <v>126</v>
      </c>
      <c r="F15" s="2">
        <v>2400</v>
      </c>
      <c r="G15" s="2">
        <v>5.2499999999999998E-2</v>
      </c>
    </row>
    <row r="16" spans="1:7" ht="19">
      <c r="A16" s="32"/>
      <c r="B16" s="25"/>
      <c r="C16" s="16" t="s">
        <v>31</v>
      </c>
      <c r="D16" s="11"/>
      <c r="E16" s="11"/>
      <c r="F16" s="11"/>
      <c r="G16" s="66">
        <v>9.5888458157674794</v>
      </c>
    </row>
    <row r="17" spans="1:7" ht="18">
      <c r="A17" s="32"/>
      <c r="B17" s="14"/>
      <c r="C17" s="13"/>
      <c r="D17" s="11"/>
      <c r="E17" s="11"/>
      <c r="F17" s="11"/>
      <c r="G17" s="12"/>
    </row>
    <row r="18" spans="1:7" ht="19">
      <c r="A18" s="32"/>
      <c r="B18" s="61" t="s">
        <v>1</v>
      </c>
      <c r="C18" s="2" t="s">
        <v>19</v>
      </c>
      <c r="D18" s="2" t="s">
        <v>32</v>
      </c>
      <c r="E18" s="2">
        <v>259.99</v>
      </c>
      <c r="F18" s="2">
        <v>500</v>
      </c>
      <c r="G18" s="2">
        <v>0.51998</v>
      </c>
    </row>
    <row r="19" spans="1:7" ht="19">
      <c r="A19" s="32"/>
      <c r="B19" s="61"/>
      <c r="C19" s="2" t="s">
        <v>25</v>
      </c>
      <c r="D19" s="2" t="s">
        <v>26</v>
      </c>
      <c r="E19" s="2">
        <v>305.5</v>
      </c>
      <c r="F19" s="2">
        <v>500</v>
      </c>
      <c r="G19" s="2">
        <v>0.61099999999999999</v>
      </c>
    </row>
    <row r="20" spans="1:7" ht="19">
      <c r="A20" s="32"/>
      <c r="B20" s="61"/>
      <c r="C20" s="27" t="s">
        <v>29</v>
      </c>
      <c r="D20" s="5"/>
      <c r="E20" s="5"/>
      <c r="F20" s="5"/>
      <c r="G20" s="6"/>
    </row>
    <row r="21" spans="1:7" ht="19">
      <c r="A21" s="32"/>
      <c r="B21" s="61"/>
      <c r="C21" s="28" t="s">
        <v>30</v>
      </c>
      <c r="D21" s="3" t="s">
        <v>20</v>
      </c>
      <c r="E21" s="3">
        <v>210</v>
      </c>
      <c r="F21" s="3">
        <v>2000</v>
      </c>
      <c r="G21" s="7">
        <v>0.105</v>
      </c>
    </row>
    <row r="22" spans="1:7" ht="19">
      <c r="A22" s="32"/>
      <c r="B22" s="61"/>
      <c r="C22" s="28" t="s">
        <v>69</v>
      </c>
      <c r="D22" s="3" t="s">
        <v>21</v>
      </c>
      <c r="E22" s="3">
        <v>1220</v>
      </c>
      <c r="F22" s="3">
        <v>3333.3333333333335</v>
      </c>
      <c r="G22" s="7">
        <v>0.36603660366036606</v>
      </c>
    </row>
    <row r="23" spans="1:7" ht="19">
      <c r="A23" s="32"/>
      <c r="B23" s="61"/>
      <c r="C23" s="29" t="s">
        <v>66</v>
      </c>
      <c r="D23" s="3" t="s">
        <v>22</v>
      </c>
      <c r="E23" s="3">
        <v>3150</v>
      </c>
      <c r="F23" s="3">
        <v>111111.11111111111</v>
      </c>
      <c r="G23" s="7">
        <v>2.8350028350028349E-2</v>
      </c>
    </row>
    <row r="24" spans="1:7" ht="19">
      <c r="A24" s="32"/>
      <c r="B24" s="61"/>
      <c r="C24" s="29" t="s">
        <v>67</v>
      </c>
      <c r="D24" s="3" t="s">
        <v>23</v>
      </c>
      <c r="E24" s="3">
        <v>102</v>
      </c>
      <c r="F24" s="3">
        <v>333333.33333333331</v>
      </c>
      <c r="G24" s="7">
        <v>3.06000306000306E-4</v>
      </c>
    </row>
    <row r="25" spans="1:7" ht="19">
      <c r="A25" s="32"/>
      <c r="B25" s="61"/>
      <c r="C25" s="30" t="s">
        <v>68</v>
      </c>
      <c r="D25" s="8" t="s">
        <v>24</v>
      </c>
      <c r="E25" s="8">
        <v>78.5</v>
      </c>
      <c r="F25" s="8">
        <v>666666.66666666663</v>
      </c>
      <c r="G25" s="9">
        <v>1.1775011775011775E-4</v>
      </c>
    </row>
    <row r="26" spans="1:7" ht="19">
      <c r="A26" s="32"/>
      <c r="B26" s="26"/>
      <c r="C26" s="1" t="s">
        <v>33</v>
      </c>
      <c r="D26" s="2" t="s">
        <v>34</v>
      </c>
      <c r="E26" s="2">
        <v>304</v>
      </c>
      <c r="F26" s="2">
        <v>5000</v>
      </c>
      <c r="G26" s="2">
        <v>6.08E-2</v>
      </c>
    </row>
    <row r="27" spans="1:7" ht="19">
      <c r="A27" s="32"/>
      <c r="B27" s="26"/>
      <c r="C27" s="1" t="s">
        <v>35</v>
      </c>
      <c r="D27" s="2" t="s">
        <v>37</v>
      </c>
      <c r="E27" s="2">
        <v>740.31</v>
      </c>
      <c r="F27" s="2">
        <v>10000</v>
      </c>
      <c r="G27" s="2">
        <v>7.4031E-2</v>
      </c>
    </row>
    <row r="28" spans="1:7" ht="19">
      <c r="A28" s="32"/>
      <c r="B28" s="26"/>
      <c r="C28" s="1" t="s">
        <v>18</v>
      </c>
      <c r="D28" s="2" t="s">
        <v>9</v>
      </c>
      <c r="E28" s="2">
        <v>3875</v>
      </c>
      <c r="F28" s="2">
        <v>2000</v>
      </c>
      <c r="G28" s="2">
        <v>1.9375</v>
      </c>
    </row>
    <row r="29" spans="1:7" ht="19">
      <c r="A29" s="32"/>
      <c r="B29" s="26"/>
      <c r="C29" s="1" t="s">
        <v>10</v>
      </c>
      <c r="D29" s="2" t="s">
        <v>11</v>
      </c>
      <c r="E29" s="2">
        <v>99</v>
      </c>
      <c r="F29" s="2">
        <v>500</v>
      </c>
      <c r="G29" s="2">
        <v>0.19800000000000001</v>
      </c>
    </row>
    <row r="30" spans="1:7" ht="19">
      <c r="A30" s="32"/>
      <c r="B30" s="26"/>
      <c r="C30" s="1" t="s">
        <v>240</v>
      </c>
      <c r="D30" s="2" t="s">
        <v>13</v>
      </c>
      <c r="E30" s="2">
        <v>39.229999999999997</v>
      </c>
      <c r="F30" s="2">
        <v>50000</v>
      </c>
      <c r="G30" s="2">
        <v>7.8459999999999999E-4</v>
      </c>
    </row>
    <row r="31" spans="1:7" ht="19">
      <c r="A31" s="32"/>
      <c r="B31" s="26"/>
      <c r="C31" s="1" t="s">
        <v>14</v>
      </c>
      <c r="D31" s="2" t="s">
        <v>15</v>
      </c>
      <c r="E31" s="2">
        <v>946</v>
      </c>
      <c r="F31" s="2">
        <v>19200</v>
      </c>
      <c r="G31" s="2">
        <v>4.9270833333333333E-2</v>
      </c>
    </row>
    <row r="32" spans="1:7" ht="19">
      <c r="A32" s="32"/>
      <c r="B32" s="26"/>
      <c r="C32" s="1" t="s">
        <v>16</v>
      </c>
      <c r="D32" s="2" t="s">
        <v>17</v>
      </c>
      <c r="E32" s="2">
        <v>126</v>
      </c>
      <c r="F32" s="2">
        <v>2400</v>
      </c>
      <c r="G32" s="2">
        <v>5.2499999999999998E-2</v>
      </c>
    </row>
    <row r="33" spans="1:7" ht="19">
      <c r="A33" s="32"/>
      <c r="B33" s="26"/>
      <c r="C33" s="16" t="s">
        <v>31</v>
      </c>
      <c r="D33" s="11"/>
      <c r="E33" s="11"/>
      <c r="F33" s="11"/>
      <c r="G33" s="66">
        <v>4.003676815767478</v>
      </c>
    </row>
    <row r="34" spans="1:7" ht="18">
      <c r="A34" s="32"/>
      <c r="B34" s="25"/>
      <c r="C34" s="13"/>
      <c r="D34" s="11"/>
      <c r="E34" s="11"/>
      <c r="F34" s="11"/>
      <c r="G34" s="12"/>
    </row>
    <row r="35" spans="1:7" ht="19">
      <c r="A35" s="32"/>
      <c r="B35" s="56" t="s">
        <v>38</v>
      </c>
      <c r="C35" s="2" t="s">
        <v>19</v>
      </c>
      <c r="D35" s="2" t="s">
        <v>32</v>
      </c>
      <c r="E35" s="2">
        <v>259.99</v>
      </c>
      <c r="F35" s="2">
        <v>500</v>
      </c>
      <c r="G35" s="2">
        <v>0.51998</v>
      </c>
    </row>
    <row r="36" spans="1:7" ht="19">
      <c r="A36" s="32"/>
      <c r="B36" s="57"/>
      <c r="C36" s="2" t="s">
        <v>25</v>
      </c>
      <c r="D36" s="2" t="s">
        <v>26</v>
      </c>
      <c r="E36" s="2">
        <v>305.5</v>
      </c>
      <c r="F36" s="2">
        <v>500</v>
      </c>
      <c r="G36" s="2">
        <v>0.61099999999999999</v>
      </c>
    </row>
    <row r="37" spans="1:7" ht="19">
      <c r="A37" s="32"/>
      <c r="B37" s="57"/>
      <c r="C37" s="27" t="s">
        <v>29</v>
      </c>
      <c r="D37" s="5"/>
      <c r="E37" s="5"/>
      <c r="F37" s="5"/>
      <c r="G37" s="6"/>
    </row>
    <row r="38" spans="1:7" ht="19">
      <c r="A38" s="32"/>
      <c r="B38" s="57"/>
      <c r="C38" s="28" t="s">
        <v>30</v>
      </c>
      <c r="D38" s="3" t="s">
        <v>20</v>
      </c>
      <c r="E38" s="3">
        <v>210</v>
      </c>
      <c r="F38" s="3">
        <v>2000</v>
      </c>
      <c r="G38" s="7">
        <v>0.105</v>
      </c>
    </row>
    <row r="39" spans="1:7" ht="19">
      <c r="A39" s="32"/>
      <c r="B39" s="57"/>
      <c r="C39" s="28" t="s">
        <v>69</v>
      </c>
      <c r="D39" s="3" t="s">
        <v>21</v>
      </c>
      <c r="E39" s="3">
        <v>1220</v>
      </c>
      <c r="F39" s="3">
        <v>3333.3333333333335</v>
      </c>
      <c r="G39" s="7">
        <v>0.36603660366036606</v>
      </c>
    </row>
    <row r="40" spans="1:7" ht="19">
      <c r="A40" s="32"/>
      <c r="B40" s="57"/>
      <c r="C40" s="29" t="s">
        <v>66</v>
      </c>
      <c r="D40" s="3" t="s">
        <v>22</v>
      </c>
      <c r="E40" s="3">
        <v>3150</v>
      </c>
      <c r="F40" s="3">
        <v>111111.11111111111</v>
      </c>
      <c r="G40" s="7">
        <v>2.8350028350028349E-2</v>
      </c>
    </row>
    <row r="41" spans="1:7" ht="19">
      <c r="A41" s="32"/>
      <c r="B41" s="57"/>
      <c r="C41" s="29" t="s">
        <v>67</v>
      </c>
      <c r="D41" s="3" t="s">
        <v>23</v>
      </c>
      <c r="E41" s="3">
        <v>102</v>
      </c>
      <c r="F41" s="3">
        <v>333333.33333333331</v>
      </c>
      <c r="G41" s="7">
        <v>3.06000306000306E-4</v>
      </c>
    </row>
    <row r="42" spans="1:7" ht="19">
      <c r="A42" s="32"/>
      <c r="B42" s="57"/>
      <c r="C42" s="30" t="s">
        <v>68</v>
      </c>
      <c r="D42" s="8" t="s">
        <v>24</v>
      </c>
      <c r="E42" s="8">
        <v>78.5</v>
      </c>
      <c r="F42" s="8">
        <v>666666.66666666663</v>
      </c>
      <c r="G42" s="9">
        <v>1.1775011775011775E-4</v>
      </c>
    </row>
    <row r="43" spans="1:7" ht="19">
      <c r="A43" s="32"/>
      <c r="B43" s="57"/>
      <c r="C43" s="2" t="s">
        <v>39</v>
      </c>
      <c r="D43" s="2" t="s">
        <v>42</v>
      </c>
      <c r="E43" s="2">
        <v>3395</v>
      </c>
      <c r="F43" s="2">
        <v>2000</v>
      </c>
      <c r="G43" s="2">
        <v>1.6975</v>
      </c>
    </row>
    <row r="44" spans="1:7" ht="19">
      <c r="A44" s="32"/>
      <c r="B44" s="25"/>
      <c r="C44" s="2" t="s">
        <v>44</v>
      </c>
      <c r="D44" s="2" t="s">
        <v>40</v>
      </c>
      <c r="E44" s="2">
        <f>21*0.37</f>
        <v>7.77</v>
      </c>
      <c r="F44" s="2">
        <v>5000</v>
      </c>
      <c r="G44" s="2">
        <v>1.5539999999999998E-3</v>
      </c>
    </row>
    <row r="45" spans="1:7" ht="19">
      <c r="A45" s="32"/>
      <c r="B45" s="33"/>
      <c r="C45" s="2" t="s">
        <v>43</v>
      </c>
      <c r="D45" s="2" t="s">
        <v>40</v>
      </c>
      <c r="E45" s="2">
        <f>22*0.37</f>
        <v>8.14</v>
      </c>
      <c r="F45" s="2">
        <v>5000</v>
      </c>
      <c r="G45" s="2">
        <v>1.6280000000000001E-3</v>
      </c>
    </row>
    <row r="46" spans="1:7" ht="19">
      <c r="A46" s="32"/>
      <c r="B46" s="33"/>
      <c r="C46" s="2" t="s">
        <v>45</v>
      </c>
      <c r="D46" s="2" t="s">
        <v>41</v>
      </c>
      <c r="E46" s="2">
        <v>215</v>
      </c>
      <c r="F46" s="2">
        <v>2000</v>
      </c>
      <c r="G46" s="2">
        <v>0.1075</v>
      </c>
    </row>
    <row r="47" spans="1:7" ht="19">
      <c r="A47" s="32"/>
      <c r="B47" s="33"/>
      <c r="C47" s="1" t="s">
        <v>240</v>
      </c>
      <c r="D47" s="2" t="s">
        <v>13</v>
      </c>
      <c r="E47" s="2">
        <v>39.229999999999997</v>
      </c>
      <c r="F47" s="2">
        <v>100000</v>
      </c>
      <c r="G47" s="2">
        <v>3.9229999999999999E-4</v>
      </c>
    </row>
    <row r="48" spans="1:7" ht="19">
      <c r="A48" s="32"/>
      <c r="B48" s="33"/>
      <c r="C48" s="2" t="s">
        <v>14</v>
      </c>
      <c r="D48" s="2" t="s">
        <v>15</v>
      </c>
      <c r="E48" s="2">
        <v>946</v>
      </c>
      <c r="F48" s="2">
        <v>19200</v>
      </c>
      <c r="G48" s="2">
        <v>4.9270833333333333E-2</v>
      </c>
    </row>
    <row r="49" spans="1:7" ht="19">
      <c r="A49" s="32"/>
      <c r="B49" s="33"/>
      <c r="C49" s="2" t="s">
        <v>16</v>
      </c>
      <c r="D49" s="2" t="s">
        <v>17</v>
      </c>
      <c r="E49" s="2">
        <v>126</v>
      </c>
      <c r="F49" s="2">
        <v>2400</v>
      </c>
      <c r="G49" s="2">
        <v>5.2499999999999998E-2</v>
      </c>
    </row>
    <row r="50" spans="1:7" ht="19">
      <c r="A50" s="32"/>
      <c r="B50" s="33"/>
      <c r="C50" s="16" t="s">
        <v>31</v>
      </c>
      <c r="D50" s="10"/>
      <c r="E50" s="10"/>
      <c r="F50" s="10"/>
      <c r="G50" s="66">
        <v>3.5411355157674786</v>
      </c>
    </row>
    <row r="51" spans="1:7">
      <c r="A51" s="32"/>
      <c r="B51" s="34"/>
      <c r="C51" s="35"/>
      <c r="D51" s="36"/>
      <c r="E51" s="36"/>
      <c r="F51" s="36"/>
      <c r="G51" s="37"/>
    </row>
    <row r="52" spans="1:7" ht="19">
      <c r="A52" s="32"/>
      <c r="B52" s="56" t="s">
        <v>46</v>
      </c>
      <c r="C52" s="14" t="s">
        <v>19</v>
      </c>
      <c r="D52" s="14" t="s">
        <v>32</v>
      </c>
      <c r="E52" s="14">
        <v>259.99</v>
      </c>
      <c r="F52" s="14">
        <v>500</v>
      </c>
      <c r="G52" s="14">
        <v>0.51998</v>
      </c>
    </row>
    <row r="53" spans="1:7" ht="19">
      <c r="A53" s="32"/>
      <c r="B53" s="57"/>
      <c r="C53" s="2" t="s">
        <v>25</v>
      </c>
      <c r="D53" s="2" t="s">
        <v>26</v>
      </c>
      <c r="E53" s="2">
        <v>305.5</v>
      </c>
      <c r="F53" s="2">
        <v>500</v>
      </c>
      <c r="G53" s="2">
        <v>0.61099999999999999</v>
      </c>
    </row>
    <row r="54" spans="1:7" ht="19">
      <c r="A54" s="32"/>
      <c r="B54" s="57"/>
      <c r="C54" s="2" t="s">
        <v>47</v>
      </c>
      <c r="D54" s="2" t="s">
        <v>48</v>
      </c>
      <c r="E54" s="2">
        <v>2193.1999999999998</v>
      </c>
      <c r="F54" s="2">
        <v>1152</v>
      </c>
      <c r="G54" s="2">
        <v>1.9038194444444443</v>
      </c>
    </row>
    <row r="55" spans="1:7" ht="19">
      <c r="A55" s="32"/>
      <c r="B55" s="57"/>
      <c r="C55" s="2" t="s">
        <v>49</v>
      </c>
      <c r="D55" s="2" t="s">
        <v>50</v>
      </c>
      <c r="E55" s="2">
        <v>1493</v>
      </c>
      <c r="F55" s="2">
        <v>1000</v>
      </c>
      <c r="G55" s="2">
        <v>1.4930000000000001</v>
      </c>
    </row>
    <row r="56" spans="1:7" ht="19">
      <c r="A56" s="32"/>
      <c r="B56" s="57"/>
      <c r="C56" s="2" t="s">
        <v>51</v>
      </c>
      <c r="D56" s="2" t="s">
        <v>40</v>
      </c>
      <c r="E56" s="2">
        <f>21*0.37</f>
        <v>7.77</v>
      </c>
      <c r="F56" s="2">
        <v>2000</v>
      </c>
      <c r="G56" s="2">
        <v>3.885E-3</v>
      </c>
    </row>
    <row r="57" spans="1:7" ht="19">
      <c r="A57" s="32"/>
      <c r="B57" s="57"/>
      <c r="C57" s="2" t="s">
        <v>52</v>
      </c>
      <c r="D57" s="2" t="s">
        <v>40</v>
      </c>
      <c r="E57" s="2">
        <f>22*0.37</f>
        <v>8.14</v>
      </c>
      <c r="F57" s="2">
        <v>2000</v>
      </c>
      <c r="G57" s="2">
        <v>4.0700000000000007E-3</v>
      </c>
    </row>
    <row r="58" spans="1:7" ht="19">
      <c r="A58" s="32"/>
      <c r="B58" s="57"/>
      <c r="C58" s="2" t="s">
        <v>53</v>
      </c>
      <c r="D58" s="2" t="s">
        <v>41</v>
      </c>
      <c r="E58" s="2">
        <v>215</v>
      </c>
      <c r="F58" s="2">
        <v>3200</v>
      </c>
      <c r="G58" s="2">
        <v>6.7187499999999997E-2</v>
      </c>
    </row>
    <row r="59" spans="1:7" ht="19">
      <c r="A59" s="32"/>
      <c r="B59" s="57"/>
      <c r="C59" s="1" t="s">
        <v>240</v>
      </c>
      <c r="D59" s="2" t="s">
        <v>13</v>
      </c>
      <c r="E59" s="2">
        <v>39.229999999999997</v>
      </c>
      <c r="F59" s="2">
        <v>413.22314049586777</v>
      </c>
      <c r="G59" s="2">
        <v>9.4987893462469733E-2</v>
      </c>
    </row>
    <row r="60" spans="1:7" ht="19">
      <c r="A60" s="32"/>
      <c r="B60" s="25"/>
      <c r="C60" s="2" t="s">
        <v>14</v>
      </c>
      <c r="D60" s="2" t="s">
        <v>15</v>
      </c>
      <c r="E60" s="2">
        <v>946</v>
      </c>
      <c r="F60" s="2">
        <v>19200</v>
      </c>
      <c r="G60" s="2">
        <v>4.9270833333333333E-2</v>
      </c>
    </row>
    <row r="61" spans="1:7" ht="19">
      <c r="A61" s="32"/>
      <c r="B61" s="33"/>
      <c r="C61" s="1" t="s">
        <v>16</v>
      </c>
      <c r="D61" s="2" t="s">
        <v>17</v>
      </c>
      <c r="E61" s="2">
        <v>126</v>
      </c>
      <c r="F61" s="2">
        <v>2400</v>
      </c>
      <c r="G61" s="2">
        <v>5.2499999999999998E-2</v>
      </c>
    </row>
    <row r="62" spans="1:7" ht="19">
      <c r="A62" s="32"/>
      <c r="B62" s="33"/>
      <c r="C62" s="16" t="s">
        <v>31</v>
      </c>
      <c r="D62" s="10"/>
      <c r="E62" s="10"/>
      <c r="F62" s="10"/>
      <c r="G62" s="66">
        <v>4.7997006712402479</v>
      </c>
    </row>
    <row r="63" spans="1:7">
      <c r="A63" s="32"/>
      <c r="B63" s="38"/>
      <c r="C63" s="35"/>
      <c r="D63" s="36"/>
      <c r="E63" s="36"/>
      <c r="F63" s="36"/>
      <c r="G63" s="37"/>
    </row>
    <row r="64" spans="1:7" ht="19">
      <c r="A64" s="39" t="s">
        <v>83</v>
      </c>
      <c r="B64" s="56" t="s">
        <v>63</v>
      </c>
      <c r="C64" s="2" t="s">
        <v>19</v>
      </c>
      <c r="D64" s="2" t="s">
        <v>32</v>
      </c>
      <c r="E64" s="2">
        <v>259.99</v>
      </c>
      <c r="F64" s="2">
        <v>500</v>
      </c>
      <c r="G64" s="2">
        <v>0.51998</v>
      </c>
    </row>
    <row r="65" spans="1:7" ht="19">
      <c r="A65" s="32"/>
      <c r="B65" s="57"/>
      <c r="C65" s="2" t="s">
        <v>25</v>
      </c>
      <c r="D65" s="2" t="s">
        <v>26</v>
      </c>
      <c r="E65" s="2">
        <v>305.5</v>
      </c>
      <c r="F65" s="2">
        <v>500</v>
      </c>
      <c r="G65" s="2">
        <v>0.61099999999999999</v>
      </c>
    </row>
    <row r="66" spans="1:7" ht="19">
      <c r="A66" s="32"/>
      <c r="B66" s="57"/>
      <c r="C66" s="27" t="s">
        <v>29</v>
      </c>
      <c r="D66" s="5"/>
      <c r="E66" s="5"/>
      <c r="F66" s="5"/>
      <c r="G66" s="6"/>
    </row>
    <row r="67" spans="1:7" ht="19">
      <c r="A67" s="32"/>
      <c r="B67" s="57"/>
      <c r="C67" s="28" t="s">
        <v>30</v>
      </c>
      <c r="D67" s="3" t="s">
        <v>20</v>
      </c>
      <c r="E67" s="3">
        <v>210</v>
      </c>
      <c r="F67" s="3">
        <v>2000</v>
      </c>
      <c r="G67" s="7">
        <v>0.105</v>
      </c>
    </row>
    <row r="68" spans="1:7" ht="19">
      <c r="A68" s="32"/>
      <c r="B68" s="57"/>
      <c r="C68" s="28" t="s">
        <v>69</v>
      </c>
      <c r="D68" s="3" t="s">
        <v>21</v>
      </c>
      <c r="E68" s="3">
        <v>1220</v>
      </c>
      <c r="F68" s="3">
        <v>3333.3333333333335</v>
      </c>
      <c r="G68" s="7">
        <v>0.36603660366036606</v>
      </c>
    </row>
    <row r="69" spans="1:7" ht="19">
      <c r="A69" s="32"/>
      <c r="B69" s="57"/>
      <c r="C69" s="29" t="s">
        <v>66</v>
      </c>
      <c r="D69" s="3" t="s">
        <v>22</v>
      </c>
      <c r="E69" s="3">
        <v>3150</v>
      </c>
      <c r="F69" s="3">
        <v>111111.11111111111</v>
      </c>
      <c r="G69" s="7">
        <v>2.8350028350028349E-2</v>
      </c>
    </row>
    <row r="70" spans="1:7" ht="19">
      <c r="A70" s="32"/>
      <c r="B70" s="57"/>
      <c r="C70" s="29" t="s">
        <v>67</v>
      </c>
      <c r="D70" s="3" t="s">
        <v>23</v>
      </c>
      <c r="E70" s="3">
        <v>102</v>
      </c>
      <c r="F70" s="3">
        <v>333333.33333333331</v>
      </c>
      <c r="G70" s="7">
        <v>3.06000306000306E-4</v>
      </c>
    </row>
    <row r="71" spans="1:7" ht="19">
      <c r="A71" s="32"/>
      <c r="B71" s="57"/>
      <c r="C71" s="30" t="s">
        <v>68</v>
      </c>
      <c r="D71" s="8" t="s">
        <v>24</v>
      </c>
      <c r="E71" s="8">
        <v>78.5</v>
      </c>
      <c r="F71" s="8">
        <v>666666.66666666663</v>
      </c>
      <c r="G71" s="9">
        <v>1.1775011775011775E-4</v>
      </c>
    </row>
    <row r="72" spans="1:7" ht="19">
      <c r="A72" s="32"/>
      <c r="B72" s="57"/>
      <c r="C72" s="1" t="s">
        <v>27</v>
      </c>
      <c r="D72" s="2" t="s">
        <v>28</v>
      </c>
      <c r="E72" s="2">
        <v>286</v>
      </c>
      <c r="F72" s="2">
        <v>50</v>
      </c>
      <c r="G72" s="2">
        <v>5.72</v>
      </c>
    </row>
    <row r="73" spans="1:7" ht="19">
      <c r="A73" s="32"/>
      <c r="B73" s="25"/>
      <c r="C73" s="2" t="s">
        <v>97</v>
      </c>
      <c r="D73" s="2" t="s">
        <v>54</v>
      </c>
      <c r="E73" s="2">
        <v>33.53</v>
      </c>
      <c r="F73" s="2">
        <v>4000</v>
      </c>
      <c r="G73" s="2">
        <v>8.3825000000000011E-3</v>
      </c>
    </row>
    <row r="74" spans="1:7" ht="38">
      <c r="A74" s="32"/>
      <c r="B74" s="25"/>
      <c r="C74" s="2" t="s">
        <v>64</v>
      </c>
      <c r="D74" s="2" t="s">
        <v>79</v>
      </c>
      <c r="E74" s="2">
        <v>297</v>
      </c>
      <c r="F74" s="2">
        <v>83333.333333333328</v>
      </c>
      <c r="G74" s="2">
        <v>3.5640142560570244E-3</v>
      </c>
    </row>
    <row r="75" spans="1:7" ht="19">
      <c r="A75" s="32"/>
      <c r="B75" s="38"/>
      <c r="C75" s="2" t="s">
        <v>65</v>
      </c>
      <c r="D75" s="2" t="s">
        <v>40</v>
      </c>
      <c r="E75" s="2">
        <f>42*0.37</f>
        <v>15.54</v>
      </c>
      <c r="F75" s="2">
        <v>1041.6666666666667</v>
      </c>
      <c r="G75" s="2">
        <v>1.4927953890489913E-2</v>
      </c>
    </row>
    <row r="76" spans="1:7" ht="19">
      <c r="A76" s="32"/>
      <c r="B76" s="38"/>
      <c r="C76" s="2" t="s">
        <v>70</v>
      </c>
      <c r="D76" s="2" t="s">
        <v>40</v>
      </c>
      <c r="E76" s="2">
        <f>39*0.37</f>
        <v>14.43</v>
      </c>
      <c r="F76" s="2">
        <v>1041.6666666666667</v>
      </c>
      <c r="G76" s="2">
        <v>1.3861671469740634E-2</v>
      </c>
    </row>
    <row r="77" spans="1:7" ht="19">
      <c r="A77" s="32"/>
      <c r="B77" s="38"/>
      <c r="C77" s="2" t="s">
        <v>71</v>
      </c>
      <c r="D77" s="2" t="s">
        <v>40</v>
      </c>
      <c r="E77" s="2">
        <f>20*0.37</f>
        <v>7.4</v>
      </c>
      <c r="F77" s="2">
        <v>8333.3333333333339</v>
      </c>
      <c r="G77" s="2">
        <v>8.8803552142085692E-4</v>
      </c>
    </row>
    <row r="78" spans="1:7" ht="19">
      <c r="A78" s="32"/>
      <c r="B78" s="38"/>
      <c r="C78" s="2" t="s">
        <v>72</v>
      </c>
      <c r="D78" s="2" t="s">
        <v>40</v>
      </c>
      <c r="E78" s="2">
        <f>19*0.37</f>
        <v>7.03</v>
      </c>
      <c r="F78" s="2">
        <v>8333.3333333333339</v>
      </c>
      <c r="G78" s="2">
        <v>8.4363374534981398E-4</v>
      </c>
    </row>
    <row r="79" spans="1:7" ht="19">
      <c r="A79" s="32"/>
      <c r="B79" s="38"/>
      <c r="C79" s="2" t="s">
        <v>73</v>
      </c>
      <c r="D79" s="2" t="s">
        <v>40</v>
      </c>
      <c r="E79" s="2">
        <f>21*0.37</f>
        <v>7.77</v>
      </c>
      <c r="F79" s="2">
        <v>4166.666666666667</v>
      </c>
      <c r="G79" s="2">
        <v>1.8650984157465194E-3</v>
      </c>
    </row>
    <row r="80" spans="1:7" ht="19">
      <c r="A80" s="32"/>
      <c r="B80" s="38"/>
      <c r="C80" s="2" t="s">
        <v>74</v>
      </c>
      <c r="D80" s="2" t="s">
        <v>40</v>
      </c>
      <c r="E80" s="2">
        <f>25*0.37</f>
        <v>9.25</v>
      </c>
      <c r="F80" s="2">
        <v>4166.666666666667</v>
      </c>
      <c r="G80" s="2">
        <v>2.2203552568410946E-3</v>
      </c>
    </row>
    <row r="81" spans="1:7" ht="19">
      <c r="A81" s="32"/>
      <c r="B81" s="38"/>
      <c r="C81" s="2" t="s">
        <v>55</v>
      </c>
      <c r="D81" s="2" t="s">
        <v>56</v>
      </c>
      <c r="E81" s="2">
        <v>278</v>
      </c>
      <c r="F81" s="2">
        <v>1333.3333333333333</v>
      </c>
      <c r="G81" s="2">
        <v>0.20855213803450862</v>
      </c>
    </row>
    <row r="82" spans="1:7" ht="19">
      <c r="A82" s="32"/>
      <c r="B82" s="38"/>
      <c r="C82" s="2" t="s">
        <v>80</v>
      </c>
      <c r="D82" s="2" t="s">
        <v>57</v>
      </c>
      <c r="E82" s="2">
        <v>23</v>
      </c>
      <c r="F82" s="2">
        <v>6666.666666666667</v>
      </c>
      <c r="G82" s="2">
        <v>3.4503450345034505E-3</v>
      </c>
    </row>
    <row r="83" spans="1:7" ht="19">
      <c r="A83" s="32"/>
      <c r="B83" s="38"/>
      <c r="C83" s="2" t="s">
        <v>81</v>
      </c>
      <c r="D83" s="2" t="s">
        <v>58</v>
      </c>
      <c r="E83" s="2">
        <v>250</v>
      </c>
      <c r="F83" s="2">
        <v>1904.7619047619046</v>
      </c>
      <c r="G83" s="2">
        <v>0.13130252100840337</v>
      </c>
    </row>
    <row r="84" spans="1:7" ht="19">
      <c r="A84" s="32"/>
      <c r="B84" s="38"/>
      <c r="C84" s="2" t="s">
        <v>59</v>
      </c>
      <c r="D84" s="2" t="s">
        <v>78</v>
      </c>
      <c r="E84" s="2">
        <v>1372</v>
      </c>
      <c r="F84" s="2">
        <v>2000</v>
      </c>
      <c r="G84" s="2">
        <v>0.68600000000000005</v>
      </c>
    </row>
    <row r="85" spans="1:7" ht="19">
      <c r="A85" s="32"/>
      <c r="B85" s="38"/>
      <c r="C85" s="2" t="s">
        <v>75</v>
      </c>
      <c r="D85" s="2" t="s">
        <v>60</v>
      </c>
      <c r="E85" s="2">
        <v>136</v>
      </c>
      <c r="F85" s="2">
        <v>163406702.94295472</v>
      </c>
      <c r="G85" s="2">
        <v>8.3227920480275039E-7</v>
      </c>
    </row>
    <row r="86" spans="1:7" ht="19">
      <c r="A86" s="32"/>
      <c r="B86" s="38"/>
      <c r="C86" s="2" t="s">
        <v>76</v>
      </c>
      <c r="D86" s="2" t="s">
        <v>61</v>
      </c>
      <c r="E86" s="2">
        <v>300</v>
      </c>
      <c r="F86" s="2">
        <v>13223315349.624456</v>
      </c>
      <c r="G86" s="2">
        <v>2.2687200001071382E-8</v>
      </c>
    </row>
    <row r="87" spans="1:7" ht="19">
      <c r="A87" s="32"/>
      <c r="B87" s="38"/>
      <c r="C87" s="2" t="s">
        <v>77</v>
      </c>
      <c r="D87" s="2" t="s">
        <v>62</v>
      </c>
      <c r="E87" s="2">
        <v>465</v>
      </c>
      <c r="F87" s="2">
        <v>29369093.141141988</v>
      </c>
      <c r="G87" s="2">
        <v>1.5832971076090091E-5</v>
      </c>
    </row>
    <row r="88" spans="1:7" ht="19">
      <c r="A88" s="32"/>
      <c r="B88" s="38"/>
      <c r="C88" s="2" t="s">
        <v>14</v>
      </c>
      <c r="D88" s="2" t="s">
        <v>15</v>
      </c>
      <c r="E88" s="2">
        <v>946</v>
      </c>
      <c r="F88" s="2">
        <v>19200</v>
      </c>
      <c r="G88" s="2">
        <v>4.9270833333333333E-2</v>
      </c>
    </row>
    <row r="89" spans="1:7" ht="19">
      <c r="A89" s="32"/>
      <c r="B89" s="38"/>
      <c r="C89" s="2" t="s">
        <v>16</v>
      </c>
      <c r="D89" s="2" t="s">
        <v>17</v>
      </c>
      <c r="E89" s="2">
        <v>126</v>
      </c>
      <c r="F89" s="2">
        <v>2400</v>
      </c>
      <c r="G89" s="2">
        <v>5.2499999999999998E-2</v>
      </c>
    </row>
    <row r="90" spans="1:7" ht="19">
      <c r="A90" s="32"/>
      <c r="B90" s="33"/>
      <c r="C90" s="16" t="s">
        <v>31</v>
      </c>
      <c r="D90" s="10"/>
      <c r="E90" s="10"/>
      <c r="F90" s="10"/>
      <c r="G90" s="66">
        <v>8.5284361703380203</v>
      </c>
    </row>
    <row r="91" spans="1:7">
      <c r="A91" s="32"/>
      <c r="B91" s="40"/>
      <c r="C91" s="35"/>
      <c r="D91" s="36"/>
      <c r="E91" s="36"/>
      <c r="F91" s="36"/>
      <c r="G91" s="37"/>
    </row>
    <row r="92" spans="1:7" ht="19">
      <c r="A92" s="62" t="s">
        <v>112</v>
      </c>
      <c r="B92" s="64" t="s">
        <v>84</v>
      </c>
      <c r="C92" s="2" t="s">
        <v>19</v>
      </c>
      <c r="D92" s="2" t="s">
        <v>32</v>
      </c>
      <c r="E92" s="2">
        <v>259.99</v>
      </c>
      <c r="F92" s="2">
        <v>500</v>
      </c>
      <c r="G92" s="2">
        <v>0.51998</v>
      </c>
    </row>
    <row r="93" spans="1:7" ht="19">
      <c r="A93" s="63"/>
      <c r="B93" s="65"/>
      <c r="C93" s="2" t="s">
        <v>25</v>
      </c>
      <c r="D93" s="2" t="s">
        <v>26</v>
      </c>
      <c r="E93" s="2">
        <v>305.5</v>
      </c>
      <c r="F93" s="2">
        <v>500</v>
      </c>
      <c r="G93" s="2">
        <v>0.61099999999999999</v>
      </c>
    </row>
    <row r="94" spans="1:7" ht="19">
      <c r="A94" s="32"/>
      <c r="B94" s="65"/>
      <c r="C94" s="27" t="s">
        <v>29</v>
      </c>
      <c r="D94" s="5"/>
      <c r="E94" s="5"/>
      <c r="F94" s="5"/>
      <c r="G94" s="6"/>
    </row>
    <row r="95" spans="1:7" ht="19">
      <c r="A95" s="32"/>
      <c r="B95" s="65"/>
      <c r="C95" s="28" t="s">
        <v>30</v>
      </c>
      <c r="D95" s="3" t="s">
        <v>20</v>
      </c>
      <c r="E95" s="3">
        <v>210</v>
      </c>
      <c r="F95" s="3">
        <v>2000</v>
      </c>
      <c r="G95" s="7">
        <v>0.105</v>
      </c>
    </row>
    <row r="96" spans="1:7" ht="19">
      <c r="A96" s="32"/>
      <c r="B96" s="65"/>
      <c r="C96" s="28" t="s">
        <v>69</v>
      </c>
      <c r="D96" s="3" t="s">
        <v>21</v>
      </c>
      <c r="E96" s="3">
        <v>1220</v>
      </c>
      <c r="F96" s="3">
        <v>3333.3333333333335</v>
      </c>
      <c r="G96" s="7">
        <v>0.36603660366036606</v>
      </c>
    </row>
    <row r="97" spans="1:7" ht="19">
      <c r="A97" s="32"/>
      <c r="B97" s="65"/>
      <c r="C97" s="28" t="s">
        <v>66</v>
      </c>
      <c r="D97" s="3" t="s">
        <v>22</v>
      </c>
      <c r="E97" s="3">
        <v>3150</v>
      </c>
      <c r="F97" s="3">
        <v>111111.11111111111</v>
      </c>
      <c r="G97" s="7">
        <v>2.8350028350028349E-2</v>
      </c>
    </row>
    <row r="98" spans="1:7" ht="19">
      <c r="A98" s="32"/>
      <c r="B98" s="65"/>
      <c r="C98" s="28" t="s">
        <v>67</v>
      </c>
      <c r="D98" s="3" t="s">
        <v>23</v>
      </c>
      <c r="E98" s="3">
        <v>102</v>
      </c>
      <c r="F98" s="3">
        <v>333333.33333333331</v>
      </c>
      <c r="G98" s="7">
        <v>3.06000306000306E-4</v>
      </c>
    </row>
    <row r="99" spans="1:7" ht="19">
      <c r="A99" s="32"/>
      <c r="B99" s="38"/>
      <c r="C99" s="31" t="s">
        <v>68</v>
      </c>
      <c r="D99" s="8" t="s">
        <v>24</v>
      </c>
      <c r="E99" s="8">
        <v>78.5</v>
      </c>
      <c r="F99" s="8">
        <v>666666.66666666663</v>
      </c>
      <c r="G99" s="9">
        <v>1.1775011775011775E-4</v>
      </c>
    </row>
    <row r="100" spans="1:7" ht="19">
      <c r="A100" s="32"/>
      <c r="B100" s="38"/>
      <c r="C100" s="2" t="s">
        <v>27</v>
      </c>
      <c r="D100" s="2" t="s">
        <v>28</v>
      </c>
      <c r="E100" s="2">
        <v>286</v>
      </c>
      <c r="F100" s="2">
        <v>50</v>
      </c>
      <c r="G100" s="2">
        <v>5.72</v>
      </c>
    </row>
    <row r="101" spans="1:7" ht="19">
      <c r="A101" s="32"/>
      <c r="B101" s="38"/>
      <c r="C101" s="2" t="s">
        <v>96</v>
      </c>
      <c r="D101" s="2" t="s">
        <v>85</v>
      </c>
      <c r="E101" s="2">
        <v>266</v>
      </c>
      <c r="F101" s="2">
        <v>625</v>
      </c>
      <c r="G101" s="2">
        <v>0.42559999999999998</v>
      </c>
    </row>
    <row r="102" spans="1:7" ht="19">
      <c r="A102" s="32"/>
      <c r="B102" s="38"/>
      <c r="C102" s="2" t="s">
        <v>86</v>
      </c>
      <c r="D102" s="2" t="s">
        <v>87</v>
      </c>
      <c r="E102" s="2">
        <v>28</v>
      </c>
      <c r="F102" s="2">
        <v>6000</v>
      </c>
      <c r="G102" s="2">
        <v>4.6666666666666671E-3</v>
      </c>
    </row>
    <row r="103" spans="1:7" ht="19">
      <c r="A103" s="32"/>
      <c r="B103" s="38"/>
      <c r="C103" s="2" t="s">
        <v>99</v>
      </c>
      <c r="D103" s="2" t="s">
        <v>88</v>
      </c>
      <c r="E103" s="2">
        <v>312</v>
      </c>
      <c r="F103" s="2">
        <v>2500</v>
      </c>
      <c r="G103" s="2">
        <v>0.12479999999999999</v>
      </c>
    </row>
    <row r="104" spans="1:7" ht="19">
      <c r="A104" s="32"/>
      <c r="B104" s="38"/>
      <c r="C104" s="2" t="s">
        <v>100</v>
      </c>
      <c r="D104" s="2" t="s">
        <v>40</v>
      </c>
      <c r="E104" s="2">
        <f>42*0.37</f>
        <v>15.54</v>
      </c>
      <c r="F104" s="2">
        <v>1562.5</v>
      </c>
      <c r="G104" s="2">
        <v>9.948783610755442E-3</v>
      </c>
    </row>
    <row r="105" spans="1:7" ht="19">
      <c r="A105" s="32"/>
      <c r="B105" s="38"/>
      <c r="C105" s="2" t="s">
        <v>101</v>
      </c>
      <c r="D105" s="2" t="s">
        <v>40</v>
      </c>
      <c r="E105" s="2">
        <f>39*0.37</f>
        <v>14.43</v>
      </c>
      <c r="F105" s="2">
        <v>1562.5</v>
      </c>
      <c r="G105" s="2">
        <v>9.2381562099871951E-3</v>
      </c>
    </row>
    <row r="106" spans="1:7" ht="19">
      <c r="A106" s="32"/>
      <c r="B106" s="38"/>
      <c r="C106" s="2" t="s">
        <v>102</v>
      </c>
      <c r="D106" s="2" t="s">
        <v>40</v>
      </c>
      <c r="E106" s="2">
        <f>20*0.37</f>
        <v>7.4</v>
      </c>
      <c r="F106" s="2">
        <v>12500</v>
      </c>
      <c r="G106" s="2">
        <v>5.9200000000000008E-4</v>
      </c>
    </row>
    <row r="107" spans="1:7" ht="19">
      <c r="A107" s="32"/>
      <c r="B107" s="38"/>
      <c r="C107" s="2" t="s">
        <v>103</v>
      </c>
      <c r="D107" s="2" t="s">
        <v>40</v>
      </c>
      <c r="E107" s="2">
        <f>19*0.37</f>
        <v>7.03</v>
      </c>
      <c r="F107" s="2">
        <v>12500</v>
      </c>
      <c r="G107" s="2">
        <v>5.6240000000000001E-4</v>
      </c>
    </row>
    <row r="108" spans="1:7" ht="19">
      <c r="A108" s="32"/>
      <c r="B108" s="38"/>
      <c r="C108" s="2" t="s">
        <v>104</v>
      </c>
      <c r="D108" s="2" t="s">
        <v>40</v>
      </c>
      <c r="E108" s="2">
        <f>21*0.37</f>
        <v>7.77</v>
      </c>
      <c r="F108" s="2">
        <v>6250</v>
      </c>
      <c r="G108" s="2">
        <v>1.2431999999999999E-3</v>
      </c>
    </row>
    <row r="109" spans="1:7" ht="19">
      <c r="A109" s="32"/>
      <c r="B109" s="38"/>
      <c r="C109" s="2" t="s">
        <v>105</v>
      </c>
      <c r="D109" s="2" t="s">
        <v>40</v>
      </c>
      <c r="E109" s="2">
        <f>25*0.37</f>
        <v>9.25</v>
      </c>
      <c r="F109" s="2">
        <v>6250</v>
      </c>
      <c r="G109" s="2">
        <v>1.48E-3</v>
      </c>
    </row>
    <row r="110" spans="1:7" ht="19">
      <c r="A110" s="32"/>
      <c r="B110" s="38"/>
      <c r="C110" s="2" t="s">
        <v>106</v>
      </c>
      <c r="D110" s="2" t="s">
        <v>58</v>
      </c>
      <c r="E110" s="2">
        <v>250</v>
      </c>
      <c r="F110" s="2">
        <v>2857.1428571428569</v>
      </c>
      <c r="G110" s="2">
        <v>8.7504375218760935E-2</v>
      </c>
    </row>
    <row r="111" spans="1:7" ht="19">
      <c r="A111" s="32"/>
      <c r="B111" s="38"/>
      <c r="C111" s="2" t="s">
        <v>107</v>
      </c>
      <c r="D111" s="2" t="s">
        <v>57</v>
      </c>
      <c r="E111" s="2">
        <v>23</v>
      </c>
      <c r="F111" s="2">
        <v>9230.7692307692305</v>
      </c>
      <c r="G111" s="2">
        <v>2.4918743228602384E-3</v>
      </c>
    </row>
    <row r="112" spans="1:7" ht="19">
      <c r="A112" s="32"/>
      <c r="B112" s="38"/>
      <c r="C112" s="2" t="s">
        <v>240</v>
      </c>
      <c r="D112" s="2" t="s">
        <v>13</v>
      </c>
      <c r="E112" s="2">
        <v>39.229999999999997</v>
      </c>
      <c r="F112" s="2">
        <v>5208.333333333333</v>
      </c>
      <c r="G112" s="2">
        <v>7.5326420890937012E-3</v>
      </c>
    </row>
    <row r="113" spans="1:7" ht="19">
      <c r="A113" s="32"/>
      <c r="B113" s="38"/>
      <c r="C113" s="2" t="s">
        <v>108</v>
      </c>
      <c r="D113" s="2" t="s">
        <v>89</v>
      </c>
      <c r="E113" s="2">
        <v>250</v>
      </c>
      <c r="F113" s="2">
        <v>2222.2222222222222</v>
      </c>
      <c r="G113" s="2">
        <v>0.11251125112511251</v>
      </c>
    </row>
    <row r="114" spans="1:7" ht="19">
      <c r="A114" s="32"/>
      <c r="B114" s="38"/>
      <c r="C114" s="2" t="s">
        <v>109</v>
      </c>
      <c r="D114" s="2" t="s">
        <v>90</v>
      </c>
      <c r="E114" s="2">
        <v>199</v>
      </c>
      <c r="F114" s="2">
        <v>4444.4444444444443</v>
      </c>
      <c r="G114" s="2">
        <v>4.4779477947794778E-2</v>
      </c>
    </row>
    <row r="115" spans="1:7" ht="19">
      <c r="A115" s="32"/>
      <c r="B115" s="38"/>
      <c r="C115" s="2" t="s">
        <v>110</v>
      </c>
      <c r="D115" s="2" t="s">
        <v>91</v>
      </c>
      <c r="E115" s="2">
        <v>165.6</v>
      </c>
      <c r="F115" s="2">
        <v>27777.777777777781</v>
      </c>
      <c r="G115" s="2">
        <v>5.9617669294740249E-3</v>
      </c>
    </row>
    <row r="116" spans="1:7" ht="19">
      <c r="A116" s="32"/>
      <c r="B116" s="38"/>
      <c r="C116" s="2" t="s">
        <v>111</v>
      </c>
      <c r="D116" s="2" t="s">
        <v>92</v>
      </c>
      <c r="E116" s="2">
        <v>24</v>
      </c>
      <c r="F116" s="2">
        <v>5102.0408163265301</v>
      </c>
      <c r="G116" s="2">
        <v>4.7040376323010582E-3</v>
      </c>
    </row>
    <row r="117" spans="1:7" ht="19">
      <c r="A117" s="32"/>
      <c r="B117" s="38"/>
      <c r="C117" s="2" t="s">
        <v>93</v>
      </c>
      <c r="D117" s="2" t="s">
        <v>98</v>
      </c>
      <c r="E117" s="2">
        <v>274.98</v>
      </c>
      <c r="F117" s="2">
        <v>100</v>
      </c>
      <c r="G117" s="2">
        <v>2.7498</v>
      </c>
    </row>
    <row r="118" spans="1:7" ht="19">
      <c r="A118" s="32"/>
      <c r="B118" s="38"/>
      <c r="C118" s="2" t="s">
        <v>35</v>
      </c>
      <c r="D118" s="2" t="s">
        <v>36</v>
      </c>
      <c r="E118" s="2">
        <v>740.31</v>
      </c>
      <c r="F118" s="2">
        <v>10000</v>
      </c>
      <c r="G118" s="2">
        <v>7.4031E-2</v>
      </c>
    </row>
    <row r="119" spans="1:7" ht="38">
      <c r="A119" s="32"/>
      <c r="B119" s="33"/>
      <c r="C119" s="2" t="s">
        <v>94</v>
      </c>
      <c r="D119" s="2" t="s">
        <v>95</v>
      </c>
      <c r="E119" s="2">
        <v>74</v>
      </c>
      <c r="F119" s="2">
        <v>500</v>
      </c>
      <c r="G119" s="2">
        <v>0.14799999999999999</v>
      </c>
    </row>
    <row r="120" spans="1:7" ht="19">
      <c r="A120" s="32"/>
      <c r="B120" s="33"/>
      <c r="C120" s="12" t="s">
        <v>31</v>
      </c>
      <c r="D120" s="10"/>
      <c r="E120" s="10"/>
      <c r="F120" s="10"/>
      <c r="G120" s="66">
        <v>11.166238014186952</v>
      </c>
    </row>
    <row r="121" spans="1:7">
      <c r="A121" s="32"/>
      <c r="B121" s="40"/>
      <c r="C121" s="35"/>
      <c r="D121" s="36"/>
      <c r="E121" s="36"/>
      <c r="F121" s="36"/>
      <c r="G121" s="37"/>
    </row>
    <row r="122" spans="1:7" ht="19">
      <c r="A122" s="62" t="s">
        <v>146</v>
      </c>
      <c r="B122" s="56" t="s">
        <v>113</v>
      </c>
      <c r="C122" s="2" t="s">
        <v>19</v>
      </c>
      <c r="D122" s="2" t="s">
        <v>32</v>
      </c>
      <c r="E122" s="2">
        <v>259.99</v>
      </c>
      <c r="F122" s="2">
        <v>500</v>
      </c>
      <c r="G122" s="2">
        <v>0.51998</v>
      </c>
    </row>
    <row r="123" spans="1:7" ht="19">
      <c r="A123" s="63"/>
      <c r="B123" s="57"/>
      <c r="C123" s="2" t="s">
        <v>25</v>
      </c>
      <c r="D123" s="2" t="s">
        <v>26</v>
      </c>
      <c r="E123" s="2">
        <v>305.5</v>
      </c>
      <c r="F123" s="2">
        <v>500</v>
      </c>
      <c r="G123" s="2">
        <v>0.61099999999999999</v>
      </c>
    </row>
    <row r="124" spans="1:7" ht="19">
      <c r="A124" s="32"/>
      <c r="B124" s="57"/>
      <c r="C124" s="27" t="s">
        <v>29</v>
      </c>
      <c r="D124" s="5"/>
      <c r="E124" s="5"/>
      <c r="F124" s="5"/>
      <c r="G124" s="6"/>
    </row>
    <row r="125" spans="1:7" ht="19">
      <c r="A125" s="32"/>
      <c r="B125" s="57"/>
      <c r="C125" s="28" t="s">
        <v>30</v>
      </c>
      <c r="D125" s="3" t="s">
        <v>20</v>
      </c>
      <c r="E125" s="3">
        <v>210</v>
      </c>
      <c r="F125" s="3">
        <v>2000</v>
      </c>
      <c r="G125" s="7">
        <v>0.105</v>
      </c>
    </row>
    <row r="126" spans="1:7" ht="19">
      <c r="A126" s="32"/>
      <c r="B126" s="57"/>
      <c r="C126" s="28" t="s">
        <v>69</v>
      </c>
      <c r="D126" s="3" t="s">
        <v>21</v>
      </c>
      <c r="E126" s="3">
        <v>1220</v>
      </c>
      <c r="F126" s="3">
        <v>3333.3333333333335</v>
      </c>
      <c r="G126" s="7">
        <v>0.36603660366036606</v>
      </c>
    </row>
    <row r="127" spans="1:7" ht="19">
      <c r="A127" s="32"/>
      <c r="B127" s="57"/>
      <c r="C127" s="28" t="s">
        <v>66</v>
      </c>
      <c r="D127" s="3" t="s">
        <v>22</v>
      </c>
      <c r="E127" s="3">
        <v>3150</v>
      </c>
      <c r="F127" s="3">
        <v>111111.11111111111</v>
      </c>
      <c r="G127" s="7">
        <v>2.8350028350028349E-2</v>
      </c>
    </row>
    <row r="128" spans="1:7" ht="19">
      <c r="A128" s="32"/>
      <c r="B128" s="57"/>
      <c r="C128" s="28" t="s">
        <v>67</v>
      </c>
      <c r="D128" s="3" t="s">
        <v>23</v>
      </c>
      <c r="E128" s="3">
        <v>102</v>
      </c>
      <c r="F128" s="3">
        <v>333333.33333333331</v>
      </c>
      <c r="G128" s="7">
        <v>3.06000306000306E-4</v>
      </c>
    </row>
    <row r="129" spans="1:7" ht="19">
      <c r="A129" s="32"/>
      <c r="B129" s="57"/>
      <c r="C129" s="31" t="s">
        <v>68</v>
      </c>
      <c r="D129" s="8" t="s">
        <v>24</v>
      </c>
      <c r="E129" s="8">
        <v>78.5</v>
      </c>
      <c r="F129" s="8">
        <v>666666.66666666663</v>
      </c>
      <c r="G129" s="9">
        <v>1.1775011775011775E-4</v>
      </c>
    </row>
    <row r="130" spans="1:7" ht="19">
      <c r="A130" s="32"/>
      <c r="B130" s="57"/>
      <c r="C130" s="2" t="s">
        <v>27</v>
      </c>
      <c r="D130" s="2" t="s">
        <v>28</v>
      </c>
      <c r="E130" s="2">
        <v>286</v>
      </c>
      <c r="F130" s="2">
        <v>50</v>
      </c>
      <c r="G130" s="2">
        <v>5.72</v>
      </c>
    </row>
    <row r="131" spans="1:7" ht="19">
      <c r="A131" s="32"/>
      <c r="B131" s="57"/>
      <c r="C131" s="2" t="s">
        <v>114</v>
      </c>
      <c r="D131" s="2" t="s">
        <v>130</v>
      </c>
      <c r="E131" s="2">
        <v>300.23</v>
      </c>
      <c r="F131" s="2">
        <v>480</v>
      </c>
      <c r="G131" s="2">
        <v>0.6254791666666667</v>
      </c>
    </row>
    <row r="132" spans="1:7" ht="19">
      <c r="A132" s="32"/>
      <c r="B132" s="33"/>
      <c r="C132" s="2" t="s">
        <v>116</v>
      </c>
      <c r="D132" s="2" t="s">
        <v>117</v>
      </c>
      <c r="E132" s="2">
        <v>643</v>
      </c>
      <c r="F132" s="2">
        <v>2000</v>
      </c>
      <c r="G132" s="2">
        <v>0.32150000000000001</v>
      </c>
    </row>
    <row r="133" spans="1:7" ht="19">
      <c r="A133" s="32"/>
      <c r="B133" s="33"/>
      <c r="C133" s="2" t="s">
        <v>131</v>
      </c>
      <c r="D133" s="2" t="s">
        <v>40</v>
      </c>
      <c r="E133" s="2">
        <f>55*0.37</f>
        <v>20.350000000000001</v>
      </c>
      <c r="F133" s="2">
        <v>5000</v>
      </c>
      <c r="G133" s="2">
        <v>4.0700000000000007E-3</v>
      </c>
    </row>
    <row r="134" spans="1:7" ht="19">
      <c r="A134" s="32"/>
      <c r="B134" s="33"/>
      <c r="C134" s="2" t="s">
        <v>132</v>
      </c>
      <c r="D134" s="2" t="s">
        <v>40</v>
      </c>
      <c r="E134" s="2">
        <f>31*0.37</f>
        <v>11.47</v>
      </c>
      <c r="F134" s="2">
        <v>5000</v>
      </c>
      <c r="G134" s="2">
        <v>2.294E-3</v>
      </c>
    </row>
    <row r="135" spans="1:7" ht="19">
      <c r="A135" s="32"/>
      <c r="B135" s="33"/>
      <c r="C135" s="1" t="s">
        <v>240</v>
      </c>
      <c r="D135" s="2" t="s">
        <v>13</v>
      </c>
      <c r="E135" s="2">
        <v>39.229999999999997</v>
      </c>
      <c r="F135" s="2">
        <v>20833.333333333332</v>
      </c>
      <c r="G135" s="2">
        <v>1.8830701291220658E-3</v>
      </c>
    </row>
    <row r="136" spans="1:7" ht="19">
      <c r="A136" s="32"/>
      <c r="B136" s="33"/>
      <c r="C136" s="2" t="s">
        <v>133</v>
      </c>
      <c r="D136" s="41" t="s">
        <v>118</v>
      </c>
      <c r="E136" s="2">
        <v>78.5</v>
      </c>
      <c r="F136" s="2">
        <v>1250000</v>
      </c>
      <c r="G136" s="2">
        <v>6.2799999999999995E-5</v>
      </c>
    </row>
    <row r="137" spans="1:7" ht="19">
      <c r="A137" s="32"/>
      <c r="B137" s="33"/>
      <c r="C137" s="2" t="s">
        <v>134</v>
      </c>
      <c r="D137" s="2" t="s">
        <v>119</v>
      </c>
      <c r="E137" s="2">
        <v>448</v>
      </c>
      <c r="F137" s="2">
        <v>500</v>
      </c>
      <c r="G137" s="2">
        <v>0.89600000000000002</v>
      </c>
    </row>
    <row r="138" spans="1:7" ht="19">
      <c r="A138" s="32"/>
      <c r="B138" s="33"/>
      <c r="C138" s="2" t="s">
        <v>135</v>
      </c>
      <c r="D138" s="2" t="s">
        <v>120</v>
      </c>
      <c r="E138" s="2">
        <v>508</v>
      </c>
      <c r="F138" s="2">
        <v>4166.666666666667</v>
      </c>
      <c r="G138" s="2">
        <v>0.12193951032165147</v>
      </c>
    </row>
    <row r="139" spans="1:7" ht="19">
      <c r="A139" s="32"/>
      <c r="B139" s="33"/>
      <c r="C139" s="2" t="s">
        <v>136</v>
      </c>
      <c r="D139" s="2" t="s">
        <v>121</v>
      </c>
      <c r="E139" s="2">
        <v>283</v>
      </c>
      <c r="F139" s="2">
        <v>624.99999999999989</v>
      </c>
      <c r="G139" s="2">
        <v>0.45279999999999998</v>
      </c>
    </row>
    <row r="140" spans="1:7" ht="19">
      <c r="A140" s="32"/>
      <c r="B140" s="33"/>
      <c r="C140" s="2" t="s">
        <v>137</v>
      </c>
      <c r="D140" s="2" t="s">
        <v>145</v>
      </c>
      <c r="E140" s="2">
        <v>436</v>
      </c>
      <c r="F140" s="2">
        <v>4166666.666666667</v>
      </c>
      <c r="G140" s="2">
        <v>1.0464001674240269E-4</v>
      </c>
    </row>
    <row r="141" spans="1:7" ht="19">
      <c r="A141" s="32"/>
      <c r="B141" s="33"/>
      <c r="C141" s="27" t="s">
        <v>138</v>
      </c>
      <c r="D141" s="5"/>
      <c r="E141" s="5"/>
      <c r="F141" s="5"/>
      <c r="G141" s="6"/>
    </row>
    <row r="142" spans="1:7" ht="19">
      <c r="A142" s="32"/>
      <c r="B142" s="33"/>
      <c r="C142" s="28" t="s">
        <v>139</v>
      </c>
      <c r="D142" s="42" t="s">
        <v>118</v>
      </c>
      <c r="E142" s="3">
        <v>78.5</v>
      </c>
      <c r="F142" s="3">
        <v>10000000</v>
      </c>
      <c r="G142" s="7">
        <v>7.8499999999999994E-6</v>
      </c>
    </row>
    <row r="143" spans="1:7" ht="19">
      <c r="A143" s="32"/>
      <c r="B143" s="33"/>
      <c r="C143" s="28" t="s">
        <v>140</v>
      </c>
      <c r="D143" s="3" t="s">
        <v>122</v>
      </c>
      <c r="E143" s="3">
        <v>549</v>
      </c>
      <c r="F143" s="3">
        <v>712981975.81565154</v>
      </c>
      <c r="G143" s="7">
        <v>7.7000544088088618E-7</v>
      </c>
    </row>
    <row r="144" spans="1:7" ht="19">
      <c r="A144" s="32"/>
      <c r="B144" s="33"/>
      <c r="C144" s="28" t="s">
        <v>141</v>
      </c>
      <c r="D144" s="3" t="s">
        <v>123</v>
      </c>
      <c r="E144" s="3">
        <v>387</v>
      </c>
      <c r="F144" s="3">
        <v>40000000</v>
      </c>
      <c r="G144" s="7">
        <v>9.6749999999999997E-6</v>
      </c>
    </row>
    <row r="145" spans="1:7" ht="19">
      <c r="A145" s="32"/>
      <c r="B145" s="33"/>
      <c r="C145" s="28" t="s">
        <v>142</v>
      </c>
      <c r="D145" s="3" t="s">
        <v>124</v>
      </c>
      <c r="E145" s="3">
        <v>1170</v>
      </c>
      <c r="F145" s="3">
        <v>162074554.29497567</v>
      </c>
      <c r="G145" s="7">
        <v>7.218900013138398E-6</v>
      </c>
    </row>
    <row r="146" spans="1:7" ht="19">
      <c r="A146" s="32"/>
      <c r="B146" s="33"/>
      <c r="C146" s="2" t="s">
        <v>144</v>
      </c>
      <c r="D146" s="2" t="s">
        <v>125</v>
      </c>
      <c r="E146" s="2">
        <v>173.58</v>
      </c>
      <c r="F146" s="2">
        <v>382.81249999999994</v>
      </c>
      <c r="G146" s="2">
        <v>0.45439790575916233</v>
      </c>
    </row>
    <row r="147" spans="1:7" ht="19">
      <c r="A147" s="32"/>
      <c r="B147" s="33"/>
      <c r="C147" s="2" t="s">
        <v>126</v>
      </c>
      <c r="D147" s="2" t="s">
        <v>90</v>
      </c>
      <c r="E147" s="2">
        <v>199</v>
      </c>
      <c r="F147" s="2">
        <v>10191.5</v>
      </c>
      <c r="G147" s="2">
        <v>1.9527033657148463E-2</v>
      </c>
    </row>
    <row r="148" spans="1:7" ht="19">
      <c r="A148" s="32"/>
      <c r="B148" s="33"/>
      <c r="C148" s="2" t="s">
        <v>143</v>
      </c>
      <c r="D148" s="2" t="s">
        <v>127</v>
      </c>
      <c r="E148" s="2">
        <v>369</v>
      </c>
      <c r="F148" s="2">
        <v>5000</v>
      </c>
      <c r="G148" s="2">
        <v>7.3800000000000004E-2</v>
      </c>
    </row>
    <row r="149" spans="1:7" ht="19">
      <c r="A149" s="32"/>
      <c r="B149" s="33"/>
      <c r="C149" s="2" t="s">
        <v>128</v>
      </c>
      <c r="D149" s="2" t="s">
        <v>129</v>
      </c>
      <c r="E149" s="2">
        <v>222.94</v>
      </c>
      <c r="F149" s="2">
        <v>100</v>
      </c>
      <c r="G149" s="2">
        <v>2.2294</v>
      </c>
    </row>
    <row r="150" spans="1:7" ht="19">
      <c r="A150" s="32"/>
      <c r="B150" s="33"/>
      <c r="C150" s="2" t="s">
        <v>35</v>
      </c>
      <c r="D150" s="2" t="s">
        <v>37</v>
      </c>
      <c r="E150" s="2">
        <v>740.31</v>
      </c>
      <c r="F150" s="2">
        <v>10000</v>
      </c>
      <c r="G150" s="2">
        <v>7.4031E-2</v>
      </c>
    </row>
    <row r="151" spans="1:7" ht="38">
      <c r="A151" s="32"/>
      <c r="B151" s="33"/>
      <c r="C151" s="41" t="s">
        <v>94</v>
      </c>
      <c r="D151" s="41" t="s">
        <v>95</v>
      </c>
      <c r="E151" s="41">
        <v>74</v>
      </c>
      <c r="F151" s="41">
        <v>500</v>
      </c>
      <c r="G151" s="41">
        <v>0.14799999999999999</v>
      </c>
    </row>
    <row r="152" spans="1:7" ht="19">
      <c r="A152" s="32"/>
      <c r="B152" s="33"/>
      <c r="C152" s="16" t="s">
        <v>31</v>
      </c>
      <c r="D152" s="10"/>
      <c r="E152" s="10"/>
      <c r="F152" s="10"/>
      <c r="G152" s="66">
        <v>12.776105022890089</v>
      </c>
    </row>
    <row r="153" spans="1:7">
      <c r="A153" s="32"/>
      <c r="B153" s="40"/>
      <c r="C153" s="35"/>
      <c r="D153" s="36"/>
      <c r="E153" s="36"/>
      <c r="F153" s="36"/>
      <c r="G153" s="37"/>
    </row>
    <row r="154" spans="1:7" ht="19">
      <c r="A154" s="32"/>
      <c r="B154" s="60" t="s">
        <v>147</v>
      </c>
      <c r="C154" s="2" t="s">
        <v>19</v>
      </c>
      <c r="D154" s="2" t="s">
        <v>32</v>
      </c>
      <c r="E154" s="2">
        <v>259.99</v>
      </c>
      <c r="F154" s="2">
        <v>500</v>
      </c>
      <c r="G154" s="2">
        <v>0.51998</v>
      </c>
    </row>
    <row r="155" spans="1:7" ht="19">
      <c r="A155" s="32"/>
      <c r="B155" s="61"/>
      <c r="C155" s="2" t="s">
        <v>25</v>
      </c>
      <c r="D155" s="2" t="s">
        <v>26</v>
      </c>
      <c r="E155" s="2">
        <v>305.5</v>
      </c>
      <c r="F155" s="2">
        <v>500</v>
      </c>
      <c r="G155" s="2">
        <v>0.61099999999999999</v>
      </c>
    </row>
    <row r="156" spans="1:7" ht="19">
      <c r="A156" s="32"/>
      <c r="B156" s="61"/>
      <c r="C156" s="27" t="s">
        <v>29</v>
      </c>
      <c r="D156" s="5"/>
      <c r="E156" s="5"/>
      <c r="F156" s="5"/>
      <c r="G156" s="6"/>
    </row>
    <row r="157" spans="1:7" ht="19">
      <c r="A157" s="32"/>
      <c r="B157" s="61"/>
      <c r="C157" s="28" t="s">
        <v>30</v>
      </c>
      <c r="D157" s="3" t="s">
        <v>20</v>
      </c>
      <c r="E157" s="3">
        <v>210</v>
      </c>
      <c r="F157" s="3">
        <v>2000</v>
      </c>
      <c r="G157" s="7">
        <v>0.105</v>
      </c>
    </row>
    <row r="158" spans="1:7" ht="19">
      <c r="A158" s="32"/>
      <c r="B158" s="61"/>
      <c r="C158" s="28" t="s">
        <v>69</v>
      </c>
      <c r="D158" s="3" t="s">
        <v>21</v>
      </c>
      <c r="E158" s="3">
        <v>1220</v>
      </c>
      <c r="F158" s="3">
        <v>3333.3333333333335</v>
      </c>
      <c r="G158" s="7">
        <v>0.36603660366036606</v>
      </c>
    </row>
    <row r="159" spans="1:7" ht="19">
      <c r="A159" s="32"/>
      <c r="B159" s="61"/>
      <c r="C159" s="28" t="s">
        <v>66</v>
      </c>
      <c r="D159" s="3" t="s">
        <v>22</v>
      </c>
      <c r="E159" s="3">
        <v>3150</v>
      </c>
      <c r="F159" s="3">
        <v>111111.11111111111</v>
      </c>
      <c r="G159" s="7">
        <v>2.8350028350028349E-2</v>
      </c>
    </row>
    <row r="160" spans="1:7" ht="19">
      <c r="A160" s="32"/>
      <c r="B160" s="61"/>
      <c r="C160" s="28" t="s">
        <v>67</v>
      </c>
      <c r="D160" s="3" t="s">
        <v>23</v>
      </c>
      <c r="E160" s="3">
        <v>102</v>
      </c>
      <c r="F160" s="3">
        <v>333333.33333333331</v>
      </c>
      <c r="G160" s="7">
        <v>3.06000306000306E-4</v>
      </c>
    </row>
    <row r="161" spans="1:7" ht="19">
      <c r="A161" s="32"/>
      <c r="B161" s="61"/>
      <c r="C161" s="31" t="s">
        <v>68</v>
      </c>
      <c r="D161" s="8" t="s">
        <v>24</v>
      </c>
      <c r="E161" s="8">
        <v>78.5</v>
      </c>
      <c r="F161" s="8">
        <v>666666.66666666663</v>
      </c>
      <c r="G161" s="9">
        <v>1.1775011775011775E-4</v>
      </c>
    </row>
    <row r="162" spans="1:7" ht="19">
      <c r="A162" s="32"/>
      <c r="B162" s="61"/>
      <c r="C162" s="2" t="s">
        <v>27</v>
      </c>
      <c r="D162" s="2" t="s">
        <v>28</v>
      </c>
      <c r="E162" s="2">
        <v>286</v>
      </c>
      <c r="F162" s="2">
        <v>50</v>
      </c>
      <c r="G162" s="2">
        <v>5.72</v>
      </c>
    </row>
    <row r="163" spans="1:7" ht="19">
      <c r="A163" s="32"/>
      <c r="B163" s="61"/>
      <c r="C163" s="2" t="s">
        <v>148</v>
      </c>
      <c r="D163" s="2" t="s">
        <v>149</v>
      </c>
      <c r="E163" s="2">
        <v>349</v>
      </c>
      <c r="F163" s="2">
        <v>500</v>
      </c>
      <c r="G163" s="2">
        <v>0.69799999999999995</v>
      </c>
    </row>
    <row r="164" spans="1:7" ht="19">
      <c r="A164" s="32"/>
      <c r="B164" s="33"/>
      <c r="C164" s="2" t="s">
        <v>150</v>
      </c>
      <c r="D164" s="2" t="s">
        <v>130</v>
      </c>
      <c r="E164" s="2">
        <v>300.23</v>
      </c>
      <c r="F164" s="2">
        <v>240</v>
      </c>
      <c r="G164" s="2">
        <v>1.2509583333333334</v>
      </c>
    </row>
    <row r="165" spans="1:7" ht="19">
      <c r="A165" s="32"/>
      <c r="B165" s="33"/>
      <c r="C165" s="2" t="s">
        <v>156</v>
      </c>
      <c r="D165" s="2" t="s">
        <v>40</v>
      </c>
      <c r="E165" s="2">
        <f>55*0.37</f>
        <v>20.350000000000001</v>
      </c>
      <c r="F165" s="2">
        <v>2083.3333333333335</v>
      </c>
      <c r="G165" s="2">
        <v>9.7695631301008175E-3</v>
      </c>
    </row>
    <row r="166" spans="1:7" ht="19">
      <c r="A166" s="32"/>
      <c r="B166" s="33"/>
      <c r="C166" s="2" t="s">
        <v>157</v>
      </c>
      <c r="D166" s="2" t="s">
        <v>40</v>
      </c>
      <c r="E166" s="2">
        <f>31*0.37</f>
        <v>11.47</v>
      </c>
      <c r="F166" s="2">
        <v>2083.3333333333335</v>
      </c>
      <c r="G166" s="2">
        <v>5.5064810369659153E-3</v>
      </c>
    </row>
    <row r="167" spans="1:7" ht="19">
      <c r="A167" s="32"/>
      <c r="B167" s="33"/>
      <c r="C167" s="2" t="s">
        <v>158</v>
      </c>
      <c r="D167" s="2" t="s">
        <v>151</v>
      </c>
      <c r="E167" s="2">
        <v>286</v>
      </c>
      <c r="F167" s="2">
        <v>101.35135135135135</v>
      </c>
      <c r="G167" s="2">
        <v>2.8316831683168315</v>
      </c>
    </row>
    <row r="168" spans="1:7" ht="19">
      <c r="A168" s="32"/>
      <c r="B168" s="33"/>
      <c r="C168" s="1" t="s">
        <v>240</v>
      </c>
      <c r="D168" s="24" t="s">
        <v>13</v>
      </c>
      <c r="E168" s="24">
        <v>39.229999999999997</v>
      </c>
      <c r="F168" s="24">
        <v>40916.530278232407</v>
      </c>
      <c r="G168" s="24">
        <v>9.5879362596539247E-4</v>
      </c>
    </row>
    <row r="169" spans="1:7" ht="38">
      <c r="A169" s="32"/>
      <c r="B169" s="33"/>
      <c r="C169" s="27" t="s">
        <v>152</v>
      </c>
      <c r="D169" s="5"/>
      <c r="E169" s="5"/>
      <c r="F169" s="5"/>
      <c r="G169" s="6"/>
    </row>
    <row r="170" spans="1:7" ht="19">
      <c r="A170" s="32"/>
      <c r="B170" s="33"/>
      <c r="C170" s="28" t="s">
        <v>159</v>
      </c>
      <c r="D170" s="3" t="s">
        <v>118</v>
      </c>
      <c r="E170" s="3">
        <v>78.5</v>
      </c>
      <c r="F170" s="3">
        <v>1041666.6666666667</v>
      </c>
      <c r="G170" s="7">
        <v>7.5360048230430863E-5</v>
      </c>
    </row>
    <row r="171" spans="1:7" ht="19">
      <c r="A171" s="32"/>
      <c r="B171" s="33"/>
      <c r="C171" s="28" t="s">
        <v>160</v>
      </c>
      <c r="D171" s="3" t="s">
        <v>124</v>
      </c>
      <c r="E171" s="3">
        <v>1170</v>
      </c>
      <c r="F171" s="3">
        <v>27012425.715829283</v>
      </c>
      <c r="G171" s="7">
        <v>4.3313401147805129E-5</v>
      </c>
    </row>
    <row r="172" spans="1:7" ht="19">
      <c r="A172" s="32"/>
      <c r="B172" s="33"/>
      <c r="C172" s="2" t="s">
        <v>161</v>
      </c>
      <c r="D172" s="2" t="s">
        <v>121</v>
      </c>
      <c r="E172" s="2">
        <v>283</v>
      </c>
      <c r="F172" s="2">
        <v>2083.3333333333335</v>
      </c>
      <c r="G172" s="2">
        <v>0.1358617378780605</v>
      </c>
    </row>
    <row r="173" spans="1:7" ht="19">
      <c r="A173" s="32"/>
      <c r="B173" s="33"/>
      <c r="C173" s="2" t="s">
        <v>153</v>
      </c>
      <c r="D173" s="2" t="s">
        <v>127</v>
      </c>
      <c r="E173" s="2">
        <v>369</v>
      </c>
      <c r="F173" s="2"/>
      <c r="G173" s="2"/>
    </row>
    <row r="174" spans="1:7" ht="19">
      <c r="A174" s="32"/>
      <c r="B174" s="33"/>
      <c r="C174" s="2" t="s">
        <v>162</v>
      </c>
      <c r="D174" s="2"/>
      <c r="E174" s="2"/>
      <c r="F174" s="2">
        <v>4166.666666666667</v>
      </c>
      <c r="G174" s="2">
        <v>8.8574171867498802E-2</v>
      </c>
    </row>
    <row r="175" spans="1:7" ht="19">
      <c r="A175" s="32"/>
      <c r="B175" s="33"/>
      <c r="C175" s="2" t="s">
        <v>163</v>
      </c>
      <c r="D175" s="2"/>
      <c r="E175" s="2"/>
      <c r="F175" s="2">
        <v>33333.333333333336</v>
      </c>
      <c r="G175" s="2">
        <v>1.107011070110701E-2</v>
      </c>
    </row>
    <row r="176" spans="1:7" ht="19">
      <c r="A176" s="32"/>
      <c r="B176" s="33"/>
      <c r="C176" s="2" t="s">
        <v>164</v>
      </c>
      <c r="D176" s="2" t="s">
        <v>125</v>
      </c>
      <c r="E176" s="2">
        <v>173.58</v>
      </c>
      <c r="F176" s="2">
        <v>41.666666666666671</v>
      </c>
      <c r="G176" s="2">
        <v>4.2336585365853665</v>
      </c>
    </row>
    <row r="177" spans="1:7" ht="19">
      <c r="A177" s="32"/>
      <c r="B177" s="33"/>
      <c r="C177" s="2" t="s">
        <v>165</v>
      </c>
      <c r="D177" s="2" t="s">
        <v>90</v>
      </c>
      <c r="E177" s="2">
        <v>199</v>
      </c>
      <c r="F177" s="2">
        <v>10416.666666666668</v>
      </c>
      <c r="G177" s="2">
        <v>1.9105222734254992E-2</v>
      </c>
    </row>
    <row r="178" spans="1:7" ht="19">
      <c r="A178" s="32"/>
      <c r="B178" s="33"/>
      <c r="C178" s="2" t="s">
        <v>166</v>
      </c>
      <c r="D178" s="2" t="s">
        <v>120</v>
      </c>
      <c r="E178" s="2">
        <v>508</v>
      </c>
      <c r="F178" s="2">
        <v>3472.2222222222222</v>
      </c>
      <c r="G178" s="2">
        <v>0.14631336405529954</v>
      </c>
    </row>
    <row r="179" spans="1:7" ht="19">
      <c r="A179" s="32"/>
      <c r="B179" s="33"/>
      <c r="C179" s="2" t="s">
        <v>167</v>
      </c>
      <c r="D179" s="41" t="s">
        <v>168</v>
      </c>
      <c r="E179" s="2">
        <v>436</v>
      </c>
      <c r="F179" s="2">
        <v>2314814.8148148144</v>
      </c>
      <c r="G179" s="2">
        <v>1.8835206629992733E-4</v>
      </c>
    </row>
    <row r="180" spans="1:7" ht="19">
      <c r="A180" s="32"/>
      <c r="B180" s="33"/>
      <c r="C180" s="2" t="s">
        <v>35</v>
      </c>
      <c r="D180" s="2" t="s">
        <v>36</v>
      </c>
      <c r="E180" s="2">
        <v>740.31</v>
      </c>
      <c r="F180" s="2">
        <v>10000</v>
      </c>
      <c r="G180" s="2">
        <v>7.4031E-2</v>
      </c>
    </row>
    <row r="181" spans="1:7" ht="19">
      <c r="A181" s="32"/>
      <c r="B181" s="33"/>
      <c r="C181" s="2" t="s">
        <v>14</v>
      </c>
      <c r="D181" s="2" t="s">
        <v>15</v>
      </c>
      <c r="E181" s="2">
        <v>946</v>
      </c>
      <c r="F181" s="2">
        <v>19200</v>
      </c>
      <c r="G181" s="2">
        <v>4.9270833333333333E-2</v>
      </c>
    </row>
    <row r="182" spans="1:7" ht="19">
      <c r="A182" s="32"/>
      <c r="B182" s="33"/>
      <c r="C182" s="2" t="s">
        <v>16</v>
      </c>
      <c r="D182" s="2" t="s">
        <v>17</v>
      </c>
      <c r="E182" s="2">
        <v>126</v>
      </c>
      <c r="F182" s="2">
        <v>2400</v>
      </c>
      <c r="G182" s="2">
        <v>5.2499999999999998E-2</v>
      </c>
    </row>
    <row r="183" spans="1:7" ht="19">
      <c r="A183" s="32"/>
      <c r="B183" s="33"/>
      <c r="C183" s="2" t="s">
        <v>128</v>
      </c>
      <c r="D183" s="2" t="s">
        <v>129</v>
      </c>
      <c r="E183" s="2">
        <v>222.94</v>
      </c>
      <c r="F183" s="2">
        <v>100</v>
      </c>
      <c r="G183" s="2">
        <v>2.2294</v>
      </c>
    </row>
    <row r="184" spans="1:7" ht="38">
      <c r="A184" s="32"/>
      <c r="B184" s="33"/>
      <c r="C184" s="41" t="s">
        <v>94</v>
      </c>
      <c r="D184" s="41" t="s">
        <v>95</v>
      </c>
      <c r="E184" s="41">
        <v>74</v>
      </c>
      <c r="F184" s="41">
        <v>500</v>
      </c>
      <c r="G184" s="41">
        <v>0.14799999999999999</v>
      </c>
    </row>
    <row r="185" spans="1:7" ht="19">
      <c r="A185" s="32"/>
      <c r="B185" s="33"/>
      <c r="C185" s="17" t="s">
        <v>154</v>
      </c>
      <c r="D185" s="43"/>
      <c r="E185" s="43"/>
      <c r="F185" s="43"/>
      <c r="G185" s="67">
        <v>19.324688613846835</v>
      </c>
    </row>
    <row r="186" spans="1:7" ht="19">
      <c r="A186" s="32"/>
      <c r="B186" s="33"/>
      <c r="C186" s="18" t="s">
        <v>155</v>
      </c>
      <c r="D186" s="44"/>
      <c r="E186" s="44"/>
      <c r="F186" s="44"/>
      <c r="G186" s="68">
        <v>16.869784552680443</v>
      </c>
    </row>
    <row r="187" spans="1:7">
      <c r="A187" s="32"/>
      <c r="B187" s="40"/>
      <c r="C187" s="35"/>
      <c r="D187" s="36"/>
      <c r="E187" s="36"/>
      <c r="F187" s="36"/>
      <c r="G187" s="37"/>
    </row>
    <row r="188" spans="1:7" ht="19">
      <c r="A188" s="32"/>
      <c r="B188" s="60" t="s">
        <v>242</v>
      </c>
      <c r="C188" s="1" t="s">
        <v>19</v>
      </c>
      <c r="D188" s="2" t="s">
        <v>32</v>
      </c>
      <c r="E188" s="2">
        <v>259.99</v>
      </c>
      <c r="F188" s="2">
        <v>500</v>
      </c>
      <c r="G188" s="2">
        <v>0.51998</v>
      </c>
    </row>
    <row r="189" spans="1:7" ht="19">
      <c r="A189" s="32"/>
      <c r="B189" s="61"/>
      <c r="C189" s="1" t="s">
        <v>25</v>
      </c>
      <c r="D189" s="2" t="s">
        <v>26</v>
      </c>
      <c r="E189" s="2">
        <v>305.5</v>
      </c>
      <c r="F189" s="2">
        <v>500</v>
      </c>
      <c r="G189" s="2">
        <v>0.61099999999999999</v>
      </c>
    </row>
    <row r="190" spans="1:7" ht="19">
      <c r="A190" s="32"/>
      <c r="B190" s="61"/>
      <c r="C190" s="5" t="s">
        <v>29</v>
      </c>
      <c r="D190" s="5"/>
      <c r="E190" s="5"/>
      <c r="F190" s="5"/>
      <c r="G190" s="6"/>
    </row>
    <row r="191" spans="1:7" ht="19">
      <c r="A191" s="32"/>
      <c r="B191" s="61"/>
      <c r="C191" s="29" t="s">
        <v>30</v>
      </c>
      <c r="D191" s="3" t="s">
        <v>20</v>
      </c>
      <c r="E191" s="3">
        <v>210</v>
      </c>
      <c r="F191" s="3">
        <v>2000</v>
      </c>
      <c r="G191" s="7">
        <v>0.105</v>
      </c>
    </row>
    <row r="192" spans="1:7" ht="19">
      <c r="A192" s="32"/>
      <c r="B192" s="61"/>
      <c r="C192" s="29" t="s">
        <v>69</v>
      </c>
      <c r="D192" s="3" t="s">
        <v>21</v>
      </c>
      <c r="E192" s="3">
        <v>1220</v>
      </c>
      <c r="F192" s="3">
        <v>3333.3333333333335</v>
      </c>
      <c r="G192" s="7">
        <v>0.36603660366036606</v>
      </c>
    </row>
    <row r="193" spans="1:7" ht="19">
      <c r="A193" s="32"/>
      <c r="B193" s="61"/>
      <c r="C193" s="29" t="s">
        <v>66</v>
      </c>
      <c r="D193" s="3" t="s">
        <v>22</v>
      </c>
      <c r="E193" s="3">
        <v>3150</v>
      </c>
      <c r="F193" s="3">
        <v>111111.11111111111</v>
      </c>
      <c r="G193" s="7">
        <v>2.8350028350028349E-2</v>
      </c>
    </row>
    <row r="194" spans="1:7" ht="19">
      <c r="A194" s="32"/>
      <c r="B194" s="61"/>
      <c r="C194" s="29" t="s">
        <v>67</v>
      </c>
      <c r="D194" s="3" t="s">
        <v>23</v>
      </c>
      <c r="E194" s="3">
        <v>102</v>
      </c>
      <c r="F194" s="3">
        <v>333333.33333333331</v>
      </c>
      <c r="G194" s="7">
        <v>3.06000306000306E-4</v>
      </c>
    </row>
    <row r="195" spans="1:7" ht="19">
      <c r="A195" s="32"/>
      <c r="B195" s="61"/>
      <c r="C195" s="30" t="s">
        <v>68</v>
      </c>
      <c r="D195" s="8" t="s">
        <v>24</v>
      </c>
      <c r="E195" s="8">
        <v>78.5</v>
      </c>
      <c r="F195" s="8">
        <v>666666.66666666663</v>
      </c>
      <c r="G195" s="9">
        <v>1.1775011775011775E-4</v>
      </c>
    </row>
    <row r="196" spans="1:7" ht="19">
      <c r="A196" s="32"/>
      <c r="B196" s="61"/>
      <c r="C196" s="1" t="s">
        <v>27</v>
      </c>
      <c r="D196" s="2" t="s">
        <v>28</v>
      </c>
      <c r="E196" s="2">
        <v>286</v>
      </c>
      <c r="F196" s="2">
        <v>50</v>
      </c>
      <c r="G196" s="2">
        <v>5.72</v>
      </c>
    </row>
    <row r="197" spans="1:7" ht="19">
      <c r="A197" s="32"/>
      <c r="B197" s="33"/>
      <c r="C197" s="1" t="s">
        <v>169</v>
      </c>
      <c r="D197" s="2" t="s">
        <v>115</v>
      </c>
      <c r="E197" s="2">
        <v>300.23</v>
      </c>
      <c r="F197" s="2">
        <v>96</v>
      </c>
      <c r="G197" s="2">
        <v>3.1273958333333334</v>
      </c>
    </row>
    <row r="198" spans="1:7" ht="19">
      <c r="A198" s="32"/>
      <c r="B198" s="33"/>
      <c r="C198" s="1" t="s">
        <v>171</v>
      </c>
      <c r="D198" s="2" t="s">
        <v>170</v>
      </c>
      <c r="E198" s="2">
        <v>288</v>
      </c>
      <c r="F198" s="2">
        <v>100</v>
      </c>
      <c r="G198" s="2">
        <v>2.88</v>
      </c>
    </row>
    <row r="199" spans="1:7" ht="19">
      <c r="A199" s="32"/>
      <c r="B199" s="33"/>
      <c r="C199" s="1" t="s">
        <v>236</v>
      </c>
      <c r="D199" s="2" t="s">
        <v>151</v>
      </c>
      <c r="E199" s="2">
        <v>286</v>
      </c>
      <c r="F199" s="2">
        <v>375</v>
      </c>
      <c r="G199" s="2">
        <v>0.76266666666666671</v>
      </c>
    </row>
    <row r="200" spans="1:7" ht="19">
      <c r="A200" s="32"/>
      <c r="B200" s="33"/>
      <c r="C200" s="1" t="s">
        <v>240</v>
      </c>
      <c r="D200" s="2" t="s">
        <v>13</v>
      </c>
      <c r="E200" s="2">
        <v>39.229999999999997</v>
      </c>
      <c r="F200" s="2">
        <v>27777.777777777777</v>
      </c>
      <c r="G200" s="2">
        <v>1.4123195449472583E-3</v>
      </c>
    </row>
    <row r="201" spans="1:7" ht="19">
      <c r="A201" s="32"/>
      <c r="B201" s="33"/>
      <c r="C201" s="1" t="s">
        <v>172</v>
      </c>
      <c r="D201" s="2" t="s">
        <v>40</v>
      </c>
      <c r="E201" s="2">
        <f>22*0.37</f>
        <v>8.14</v>
      </c>
      <c r="F201" s="2">
        <v>1041.6666666666667</v>
      </c>
      <c r="G201" s="2">
        <v>7.8194044188280507E-3</v>
      </c>
    </row>
    <row r="202" spans="1:7" ht="19">
      <c r="A202" s="32"/>
      <c r="B202" s="33"/>
      <c r="C202" s="1" t="s">
        <v>173</v>
      </c>
      <c r="D202" s="2" t="s">
        <v>40</v>
      </c>
      <c r="E202" s="2">
        <f>26*0.37</f>
        <v>9.6199999999999992</v>
      </c>
      <c r="F202" s="2">
        <v>1041.6666666666667</v>
      </c>
      <c r="G202" s="2">
        <v>9.2411143131604211E-3</v>
      </c>
    </row>
    <row r="203" spans="1:7" ht="19">
      <c r="A203" s="32"/>
      <c r="B203" s="33"/>
      <c r="C203" s="1" t="s">
        <v>174</v>
      </c>
      <c r="D203" s="2" t="s">
        <v>92</v>
      </c>
      <c r="E203" s="2">
        <v>24</v>
      </c>
      <c r="F203" s="2">
        <v>1250</v>
      </c>
      <c r="G203" s="2">
        <v>1.9199999999999998E-2</v>
      </c>
    </row>
    <row r="204" spans="1:7" ht="19">
      <c r="A204" s="32"/>
      <c r="B204" s="33"/>
      <c r="C204" s="1" t="s">
        <v>175</v>
      </c>
      <c r="D204" s="2" t="s">
        <v>89</v>
      </c>
      <c r="E204" s="2">
        <v>250</v>
      </c>
      <c r="F204" s="2">
        <v>1351.3513513513515</v>
      </c>
      <c r="G204" s="2">
        <v>0.1850481125092524</v>
      </c>
    </row>
    <row r="205" spans="1:7" ht="19">
      <c r="A205" s="32"/>
      <c r="B205" s="33"/>
      <c r="C205" s="1" t="s">
        <v>176</v>
      </c>
      <c r="D205" s="2" t="s">
        <v>90</v>
      </c>
      <c r="E205" s="2">
        <v>199</v>
      </c>
      <c r="F205" s="2">
        <v>3378.3783783783783</v>
      </c>
      <c r="G205" s="2">
        <v>5.8910597986974539E-2</v>
      </c>
    </row>
    <row r="206" spans="1:7" ht="19">
      <c r="A206" s="32"/>
      <c r="B206" s="33"/>
      <c r="C206" s="1" t="s">
        <v>177</v>
      </c>
      <c r="D206" s="2" t="s">
        <v>91</v>
      </c>
      <c r="E206" s="2">
        <v>165.6</v>
      </c>
      <c r="F206" s="2">
        <v>6250</v>
      </c>
      <c r="G206" s="2">
        <v>2.6495999999999999E-2</v>
      </c>
    </row>
    <row r="207" spans="1:7" ht="19">
      <c r="A207" s="32"/>
      <c r="B207" s="33"/>
      <c r="C207" s="1" t="s">
        <v>35</v>
      </c>
      <c r="D207" s="2" t="s">
        <v>36</v>
      </c>
      <c r="E207" s="2">
        <v>740.31</v>
      </c>
      <c r="F207" s="2">
        <v>10000</v>
      </c>
      <c r="G207" s="2">
        <v>7.4031E-2</v>
      </c>
    </row>
    <row r="208" spans="1:7" ht="19">
      <c r="A208" s="32"/>
      <c r="B208" s="33"/>
      <c r="C208" s="1" t="s">
        <v>14</v>
      </c>
      <c r="D208" s="2" t="s">
        <v>15</v>
      </c>
      <c r="E208" s="2">
        <v>946</v>
      </c>
      <c r="F208" s="2">
        <v>19200</v>
      </c>
      <c r="G208" s="2">
        <v>4.9270833333333333E-2</v>
      </c>
    </row>
    <row r="209" spans="1:7" ht="19">
      <c r="A209" s="32"/>
      <c r="B209" s="33"/>
      <c r="C209" s="1" t="s">
        <v>16</v>
      </c>
      <c r="D209" s="2" t="s">
        <v>17</v>
      </c>
      <c r="E209" s="2">
        <v>126</v>
      </c>
      <c r="F209" s="2">
        <v>2400</v>
      </c>
      <c r="G209" s="2">
        <v>5.2499999999999998E-2</v>
      </c>
    </row>
    <row r="210" spans="1:7" ht="19">
      <c r="A210" s="32"/>
      <c r="B210" s="33"/>
      <c r="C210" s="1" t="s">
        <v>128</v>
      </c>
      <c r="D210" s="2" t="s">
        <v>129</v>
      </c>
      <c r="E210" s="2">
        <v>222.94</v>
      </c>
      <c r="F210" s="2">
        <v>100</v>
      </c>
      <c r="G210" s="2">
        <v>2.2294</v>
      </c>
    </row>
    <row r="211" spans="1:7" ht="38">
      <c r="A211" s="32"/>
      <c r="B211" s="33"/>
      <c r="C211" s="45" t="s">
        <v>94</v>
      </c>
      <c r="D211" s="41" t="s">
        <v>95</v>
      </c>
      <c r="E211" s="41">
        <v>74</v>
      </c>
      <c r="F211" s="41">
        <v>500</v>
      </c>
      <c r="G211" s="41">
        <v>0.14799999999999999</v>
      </c>
    </row>
    <row r="212" spans="1:7" ht="19">
      <c r="A212" s="32"/>
      <c r="B212" s="33"/>
      <c r="C212" s="19" t="s">
        <v>154</v>
      </c>
      <c r="D212" s="43"/>
      <c r="E212" s="43"/>
      <c r="F212" s="43"/>
      <c r="G212" s="69">
        <v>16.880411431207307</v>
      </c>
    </row>
    <row r="213" spans="1:7" ht="19">
      <c r="A213" s="32"/>
      <c r="B213" s="33"/>
      <c r="C213" s="12" t="s">
        <v>155</v>
      </c>
      <c r="D213" s="46"/>
      <c r="E213" s="46"/>
      <c r="F213" s="46"/>
      <c r="G213" s="66">
        <v>14.60478226454064</v>
      </c>
    </row>
    <row r="214" spans="1:7">
      <c r="A214" s="47"/>
      <c r="B214" s="40"/>
      <c r="C214" s="48"/>
      <c r="D214" s="48"/>
      <c r="E214" s="48"/>
      <c r="F214" s="48"/>
      <c r="G214" s="37"/>
    </row>
    <row r="215" spans="1:7" ht="19">
      <c r="A215" s="4" t="s">
        <v>178</v>
      </c>
      <c r="B215" s="56" t="s">
        <v>179</v>
      </c>
      <c r="C215" s="2" t="s">
        <v>19</v>
      </c>
      <c r="D215" s="2" t="s">
        <v>32</v>
      </c>
      <c r="E215" s="2">
        <v>259.99</v>
      </c>
      <c r="F215" s="2">
        <v>500</v>
      </c>
      <c r="G215" s="2">
        <v>0.51998</v>
      </c>
    </row>
    <row r="216" spans="1:7" ht="19">
      <c r="A216" s="32"/>
      <c r="B216" s="57"/>
      <c r="C216" s="2" t="s">
        <v>25</v>
      </c>
      <c r="D216" s="2" t="s">
        <v>26</v>
      </c>
      <c r="E216" s="2">
        <v>305.5</v>
      </c>
      <c r="F216" s="2">
        <v>500</v>
      </c>
      <c r="G216" s="2">
        <v>0.61099999999999999</v>
      </c>
    </row>
    <row r="217" spans="1:7" ht="19">
      <c r="A217" s="32"/>
      <c r="B217" s="57"/>
      <c r="C217" s="27" t="s">
        <v>29</v>
      </c>
      <c r="D217" s="5"/>
      <c r="E217" s="5"/>
      <c r="F217" s="5"/>
      <c r="G217" s="6"/>
    </row>
    <row r="218" spans="1:7" ht="19">
      <c r="A218" s="32"/>
      <c r="B218" s="57"/>
      <c r="C218" s="28" t="s">
        <v>30</v>
      </c>
      <c r="D218" s="3" t="s">
        <v>20</v>
      </c>
      <c r="E218" s="3">
        <v>210</v>
      </c>
      <c r="F218" s="3">
        <v>2000</v>
      </c>
      <c r="G218" s="7">
        <v>0.105</v>
      </c>
    </row>
    <row r="219" spans="1:7" ht="19">
      <c r="A219" s="32"/>
      <c r="B219" s="57"/>
      <c r="C219" s="28" t="s">
        <v>69</v>
      </c>
      <c r="D219" s="3" t="s">
        <v>21</v>
      </c>
      <c r="E219" s="3">
        <v>1220</v>
      </c>
      <c r="F219" s="3">
        <v>3333.3333333333335</v>
      </c>
      <c r="G219" s="7">
        <v>0.36603660366036606</v>
      </c>
    </row>
    <row r="220" spans="1:7" ht="19">
      <c r="A220" s="32"/>
      <c r="B220" s="57"/>
      <c r="C220" s="28" t="s">
        <v>66</v>
      </c>
      <c r="D220" s="3" t="s">
        <v>22</v>
      </c>
      <c r="E220" s="3">
        <v>3150</v>
      </c>
      <c r="F220" s="3">
        <v>111111.11111111111</v>
      </c>
      <c r="G220" s="7">
        <v>2.8350028350028349E-2</v>
      </c>
    </row>
    <row r="221" spans="1:7" ht="19">
      <c r="A221" s="32"/>
      <c r="B221" s="57"/>
      <c r="C221" s="28" t="s">
        <v>67</v>
      </c>
      <c r="D221" s="3" t="s">
        <v>23</v>
      </c>
      <c r="E221" s="3">
        <v>102</v>
      </c>
      <c r="F221" s="3">
        <v>333333.33333333331</v>
      </c>
      <c r="G221" s="7">
        <v>3.06000306000306E-4</v>
      </c>
    </row>
    <row r="222" spans="1:7" ht="19">
      <c r="A222" s="32"/>
      <c r="B222" s="57"/>
      <c r="C222" s="31" t="s">
        <v>68</v>
      </c>
      <c r="D222" s="8" t="s">
        <v>24</v>
      </c>
      <c r="E222" s="8">
        <v>78.5</v>
      </c>
      <c r="F222" s="8">
        <v>666666.66666666663</v>
      </c>
      <c r="G222" s="9">
        <v>1.1775011775011775E-4</v>
      </c>
    </row>
    <row r="223" spans="1:7" ht="19">
      <c r="A223" s="32"/>
      <c r="B223" s="57"/>
      <c r="C223" s="2" t="s">
        <v>27</v>
      </c>
      <c r="D223" s="2" t="s">
        <v>28</v>
      </c>
      <c r="E223" s="2">
        <v>286</v>
      </c>
      <c r="F223" s="2">
        <v>50</v>
      </c>
      <c r="G223" s="2">
        <v>5.72</v>
      </c>
    </row>
    <row r="224" spans="1:7" ht="19">
      <c r="A224" s="32"/>
      <c r="B224" s="57"/>
      <c r="C224" s="2" t="s">
        <v>184</v>
      </c>
      <c r="D224" s="2" t="s">
        <v>180</v>
      </c>
      <c r="E224" s="2">
        <v>742.89</v>
      </c>
      <c r="F224" s="2">
        <v>222.22222222222223</v>
      </c>
      <c r="G224" s="2">
        <v>3.3463513513513514</v>
      </c>
    </row>
    <row r="225" spans="1:7" ht="19">
      <c r="A225" s="32"/>
      <c r="B225" s="57"/>
      <c r="C225" s="2" t="s">
        <v>181</v>
      </c>
      <c r="D225" s="2" t="s">
        <v>182</v>
      </c>
      <c r="E225" s="2">
        <v>201</v>
      </c>
      <c r="F225" s="2">
        <v>2222.2222222222222</v>
      </c>
      <c r="G225" s="2">
        <v>9.045904590459046E-2</v>
      </c>
    </row>
    <row r="226" spans="1:7" ht="19">
      <c r="A226" s="32"/>
      <c r="B226" s="33"/>
      <c r="C226" s="2" t="s">
        <v>185</v>
      </c>
      <c r="D226" s="2" t="s">
        <v>40</v>
      </c>
      <c r="E226" s="2">
        <f>42*0.37</f>
        <v>15.54</v>
      </c>
      <c r="F226" s="2">
        <v>347.22222222222223</v>
      </c>
      <c r="G226" s="2">
        <v>4.4783861671469735E-2</v>
      </c>
    </row>
    <row r="227" spans="1:7" ht="19">
      <c r="A227" s="32"/>
      <c r="B227" s="33"/>
      <c r="C227" s="2" t="s">
        <v>186</v>
      </c>
      <c r="D227" s="2" t="s">
        <v>40</v>
      </c>
      <c r="E227" s="2">
        <f>39*0.37</f>
        <v>14.43</v>
      </c>
      <c r="F227" s="2">
        <v>347.22222222222223</v>
      </c>
      <c r="G227" s="2">
        <v>4.1585014409221903E-2</v>
      </c>
    </row>
    <row r="228" spans="1:7" ht="19">
      <c r="A228" s="32"/>
      <c r="B228" s="33"/>
      <c r="C228" s="2" t="s">
        <v>187</v>
      </c>
      <c r="D228" s="2" t="s">
        <v>40</v>
      </c>
      <c r="E228" s="2">
        <f>20*0.37</f>
        <v>7.4</v>
      </c>
      <c r="F228" s="2">
        <v>2777.7777777777778</v>
      </c>
      <c r="G228" s="2">
        <v>2.6647461289160965E-3</v>
      </c>
    </row>
    <row r="229" spans="1:7" ht="19">
      <c r="A229" s="32"/>
      <c r="B229" s="33"/>
      <c r="C229" s="2" t="s">
        <v>188</v>
      </c>
      <c r="D229" s="2" t="s">
        <v>40</v>
      </c>
      <c r="E229" s="2">
        <f>19*0.37</f>
        <v>7.03</v>
      </c>
      <c r="F229" s="2">
        <v>2777.7777777777778</v>
      </c>
      <c r="G229" s="2">
        <v>2.531508822470292E-3</v>
      </c>
    </row>
    <row r="230" spans="1:7" ht="19">
      <c r="A230" s="32"/>
      <c r="B230" s="33"/>
      <c r="C230" s="2" t="s">
        <v>189</v>
      </c>
      <c r="D230" s="2" t="s">
        <v>40</v>
      </c>
      <c r="E230" s="2">
        <f>21*0.37</f>
        <v>7.77</v>
      </c>
      <c r="F230" s="2">
        <v>694.44444444444446</v>
      </c>
      <c r="G230" s="2">
        <v>1.1195965417867434E-2</v>
      </c>
    </row>
    <row r="231" spans="1:7" ht="19">
      <c r="A231" s="32"/>
      <c r="B231" s="33"/>
      <c r="C231" s="2" t="s">
        <v>190</v>
      </c>
      <c r="D231" s="2" t="s">
        <v>40</v>
      </c>
      <c r="E231" s="2">
        <f>25*0.37</f>
        <v>9.25</v>
      </c>
      <c r="F231" s="2">
        <v>694.44444444444446</v>
      </c>
      <c r="G231" s="2">
        <v>1.3328530259365994E-2</v>
      </c>
    </row>
    <row r="232" spans="1:7" ht="19">
      <c r="A232" s="32"/>
      <c r="B232" s="33"/>
      <c r="C232" s="2" t="s">
        <v>191</v>
      </c>
      <c r="D232" s="2" t="s">
        <v>241</v>
      </c>
      <c r="E232" s="2">
        <v>300.23</v>
      </c>
      <c r="F232" s="2">
        <v>912</v>
      </c>
      <c r="G232" s="2">
        <v>0.32919956140350881</v>
      </c>
    </row>
    <row r="233" spans="1:7" ht="19">
      <c r="A233" s="32"/>
      <c r="B233" s="33"/>
      <c r="C233" s="2" t="s">
        <v>192</v>
      </c>
      <c r="D233" s="2" t="s">
        <v>40</v>
      </c>
      <c r="E233" s="2">
        <f>20*0.37</f>
        <v>7.4</v>
      </c>
      <c r="F233" s="2">
        <v>10416.666666666668</v>
      </c>
      <c r="G233" s="2">
        <v>7.1044546850998469E-4</v>
      </c>
    </row>
    <row r="234" spans="1:7" ht="19">
      <c r="A234" s="32"/>
      <c r="B234" s="33"/>
      <c r="C234" s="2" t="s">
        <v>193</v>
      </c>
      <c r="D234" s="2" t="s">
        <v>40</v>
      </c>
      <c r="E234" s="2">
        <f>19*0.37</f>
        <v>7.03</v>
      </c>
      <c r="F234" s="2">
        <v>10416.666666666668</v>
      </c>
      <c r="G234" s="2">
        <v>6.7492319508448547E-4</v>
      </c>
    </row>
    <row r="235" spans="1:7" ht="19">
      <c r="A235" s="32"/>
      <c r="B235" s="33"/>
      <c r="C235" s="1" t="s">
        <v>240</v>
      </c>
      <c r="D235" s="2" t="s">
        <v>13</v>
      </c>
      <c r="E235" s="2">
        <v>39.229999999999997</v>
      </c>
      <c r="F235" s="2">
        <v>10000</v>
      </c>
      <c r="G235" s="2">
        <v>3.9229999999999994E-3</v>
      </c>
    </row>
    <row r="236" spans="1:7" ht="19">
      <c r="A236" s="32"/>
      <c r="B236" s="33"/>
      <c r="C236" s="2" t="s">
        <v>35</v>
      </c>
      <c r="D236" s="2" t="s">
        <v>36</v>
      </c>
      <c r="E236" s="2">
        <v>740.31</v>
      </c>
      <c r="F236" s="2">
        <v>10000</v>
      </c>
      <c r="G236" s="2">
        <v>7.4031E-2</v>
      </c>
    </row>
    <row r="237" spans="1:7" ht="19">
      <c r="A237" s="32"/>
      <c r="B237" s="33"/>
      <c r="C237" s="16" t="s">
        <v>183</v>
      </c>
      <c r="D237" s="10"/>
      <c r="E237" s="10"/>
      <c r="F237" s="10"/>
      <c r="G237" s="66">
        <v>11.312229336466503</v>
      </c>
    </row>
    <row r="238" spans="1:7">
      <c r="A238" s="32"/>
      <c r="B238" s="40"/>
      <c r="C238" s="35"/>
      <c r="D238" s="36"/>
      <c r="E238" s="36"/>
      <c r="F238" s="36"/>
      <c r="G238" s="37"/>
    </row>
    <row r="239" spans="1:7" ht="38">
      <c r="A239" s="39" t="s">
        <v>235</v>
      </c>
      <c r="B239" s="56" t="s">
        <v>194</v>
      </c>
      <c r="C239" s="2" t="s">
        <v>195</v>
      </c>
      <c r="D239" s="2" t="s">
        <v>196</v>
      </c>
      <c r="E239" s="2">
        <v>618.83000000000004</v>
      </c>
      <c r="F239" s="2">
        <v>300</v>
      </c>
      <c r="G239" s="2">
        <v>2.0627666666666666</v>
      </c>
    </row>
    <row r="240" spans="1:7" ht="19">
      <c r="A240" s="32"/>
      <c r="B240" s="57"/>
      <c r="C240" s="2" t="s">
        <v>14</v>
      </c>
      <c r="D240" s="2" t="s">
        <v>15</v>
      </c>
      <c r="E240" s="2">
        <v>946</v>
      </c>
      <c r="F240" s="2">
        <v>19200</v>
      </c>
      <c r="G240" s="2">
        <v>4.9270833333333333E-2</v>
      </c>
    </row>
    <row r="241" spans="1:7" ht="19">
      <c r="A241" s="32"/>
      <c r="B241" s="57"/>
      <c r="C241" s="2" t="s">
        <v>16</v>
      </c>
      <c r="D241" s="2" t="s">
        <v>17</v>
      </c>
      <c r="E241" s="2">
        <v>126</v>
      </c>
      <c r="F241" s="2">
        <v>2400</v>
      </c>
      <c r="G241" s="2">
        <v>5.2499999999999998E-2</v>
      </c>
    </row>
    <row r="242" spans="1:7" ht="38">
      <c r="A242" s="32"/>
      <c r="B242" s="57"/>
      <c r="C242" s="2" t="s">
        <v>197</v>
      </c>
      <c r="D242" s="2" t="s">
        <v>198</v>
      </c>
      <c r="E242" s="2">
        <v>35.9</v>
      </c>
      <c r="F242" s="2">
        <v>100000</v>
      </c>
      <c r="G242" s="2">
        <v>3.59E-4</v>
      </c>
    </row>
    <row r="243" spans="1:7" ht="19">
      <c r="A243" s="32"/>
      <c r="B243" s="57"/>
      <c r="C243" s="2" t="s">
        <v>204</v>
      </c>
      <c r="D243" s="2" t="s">
        <v>199</v>
      </c>
      <c r="E243" s="2">
        <v>1180</v>
      </c>
      <c r="F243" s="2">
        <v>33333.333333333336</v>
      </c>
      <c r="G243" s="2">
        <v>3.5400354003540038E-2</v>
      </c>
    </row>
    <row r="244" spans="1:7" ht="19">
      <c r="A244" s="32"/>
      <c r="B244" s="57"/>
      <c r="C244" s="15" t="s">
        <v>200</v>
      </c>
      <c r="D244" s="2" t="s">
        <v>201</v>
      </c>
      <c r="E244" s="2">
        <v>2925</v>
      </c>
      <c r="F244" s="2">
        <v>500</v>
      </c>
      <c r="G244" s="2">
        <v>5.85</v>
      </c>
    </row>
    <row r="245" spans="1:7" ht="19">
      <c r="A245" s="32"/>
      <c r="B245" s="57"/>
      <c r="C245" s="2" t="s">
        <v>205</v>
      </c>
      <c r="D245" s="2" t="s">
        <v>40</v>
      </c>
      <c r="E245" s="2">
        <f>21*0.37</f>
        <v>7.77</v>
      </c>
      <c r="F245" s="2">
        <v>1388.8888888888889</v>
      </c>
      <c r="G245" s="2">
        <v>5.5979827089337169E-3</v>
      </c>
    </row>
    <row r="246" spans="1:7" ht="19">
      <c r="A246" s="32"/>
      <c r="B246" s="57"/>
      <c r="C246" s="2" t="s">
        <v>206</v>
      </c>
      <c r="D246" s="2" t="s">
        <v>40</v>
      </c>
      <c r="E246" s="2">
        <f>22*0.37</f>
        <v>8.14</v>
      </c>
      <c r="F246" s="2">
        <v>1388.8888888888889</v>
      </c>
      <c r="G246" s="2">
        <v>5.864553314121038E-3</v>
      </c>
    </row>
    <row r="247" spans="1:7" ht="19">
      <c r="A247" s="32"/>
      <c r="B247" s="57"/>
      <c r="C247" s="2" t="s">
        <v>207</v>
      </c>
      <c r="D247" s="2" t="s">
        <v>41</v>
      </c>
      <c r="E247" s="2">
        <v>215</v>
      </c>
      <c r="F247" s="2">
        <v>2000</v>
      </c>
      <c r="G247" s="2">
        <v>0.1075</v>
      </c>
    </row>
    <row r="248" spans="1:7" ht="19">
      <c r="A248" s="32"/>
      <c r="B248" s="33"/>
      <c r="C248" s="23" t="s">
        <v>12</v>
      </c>
      <c r="D248" s="2" t="s">
        <v>13</v>
      </c>
      <c r="E248" s="2">
        <v>39.229999999999997</v>
      </c>
      <c r="F248" s="2">
        <v>50000</v>
      </c>
      <c r="G248" s="2">
        <v>7.8459999999999999E-4</v>
      </c>
    </row>
    <row r="249" spans="1:7" ht="19">
      <c r="A249" s="32"/>
      <c r="B249" s="33"/>
      <c r="C249" s="15" t="s">
        <v>202</v>
      </c>
      <c r="D249" s="2" t="s">
        <v>203</v>
      </c>
      <c r="E249" s="2">
        <v>324</v>
      </c>
      <c r="F249" s="2">
        <v>960</v>
      </c>
      <c r="G249" s="2">
        <v>0.33750000000000002</v>
      </c>
    </row>
    <row r="250" spans="1:7" ht="19">
      <c r="A250" s="32"/>
      <c r="B250" s="33"/>
      <c r="C250" s="2" t="s">
        <v>14</v>
      </c>
      <c r="D250" s="2" t="s">
        <v>15</v>
      </c>
      <c r="E250" s="2">
        <v>946</v>
      </c>
      <c r="F250" s="2">
        <v>19200</v>
      </c>
      <c r="G250" s="2">
        <v>4.9270833333333333E-2</v>
      </c>
    </row>
    <row r="251" spans="1:7" ht="19">
      <c r="A251" s="32"/>
      <c r="B251" s="33"/>
      <c r="C251" s="2" t="s">
        <v>16</v>
      </c>
      <c r="D251" s="2" t="s">
        <v>17</v>
      </c>
      <c r="E251" s="2">
        <v>126</v>
      </c>
      <c r="F251" s="2">
        <v>2400</v>
      </c>
      <c r="G251" s="2">
        <v>5.2499999999999998E-2</v>
      </c>
    </row>
    <row r="252" spans="1:7" ht="19">
      <c r="A252" s="32"/>
      <c r="B252" s="33"/>
      <c r="C252" s="2" t="s">
        <v>35</v>
      </c>
      <c r="D252" s="2" t="s">
        <v>36</v>
      </c>
      <c r="E252" s="2">
        <v>740.31</v>
      </c>
      <c r="F252" s="2">
        <v>10000</v>
      </c>
      <c r="G252" s="2">
        <v>7.4031E-2</v>
      </c>
    </row>
    <row r="253" spans="1:7" ht="19">
      <c r="A253" s="32"/>
      <c r="B253" s="33"/>
      <c r="C253" s="16" t="s">
        <v>31</v>
      </c>
      <c r="D253" s="10"/>
      <c r="E253" s="10"/>
      <c r="F253" s="10"/>
      <c r="G253" s="66">
        <v>8.683345823359927</v>
      </c>
    </row>
    <row r="254" spans="1:7">
      <c r="A254" s="32"/>
      <c r="B254" s="40"/>
      <c r="C254" s="35"/>
      <c r="D254" s="36"/>
      <c r="E254" s="36"/>
      <c r="F254" s="36"/>
      <c r="G254" s="37"/>
    </row>
    <row r="255" spans="1:7" ht="19">
      <c r="A255" s="32"/>
      <c r="B255" s="56" t="s">
        <v>208</v>
      </c>
      <c r="C255" s="2" t="s">
        <v>19</v>
      </c>
      <c r="D255" s="2" t="s">
        <v>32</v>
      </c>
      <c r="E255" s="2">
        <v>259.99</v>
      </c>
      <c r="F255" s="2">
        <v>500</v>
      </c>
      <c r="G255" s="2">
        <v>0.51998</v>
      </c>
    </row>
    <row r="256" spans="1:7" ht="19">
      <c r="A256" s="32"/>
      <c r="B256" s="57"/>
      <c r="C256" s="2" t="s">
        <v>25</v>
      </c>
      <c r="D256" s="2" t="s">
        <v>26</v>
      </c>
      <c r="E256" s="2">
        <v>305.5</v>
      </c>
      <c r="F256" s="2">
        <v>500</v>
      </c>
      <c r="G256" s="2">
        <v>0.61099999999999999</v>
      </c>
    </row>
    <row r="257" spans="1:7" ht="19">
      <c r="A257" s="32"/>
      <c r="B257" s="57"/>
      <c r="C257" s="27" t="s">
        <v>29</v>
      </c>
      <c r="D257" s="5"/>
      <c r="E257" s="5"/>
      <c r="F257" s="5"/>
      <c r="G257" s="6"/>
    </row>
    <row r="258" spans="1:7" ht="19">
      <c r="A258" s="32"/>
      <c r="B258" s="57"/>
      <c r="C258" s="28" t="s">
        <v>30</v>
      </c>
      <c r="D258" s="3" t="s">
        <v>20</v>
      </c>
      <c r="E258" s="3">
        <v>210</v>
      </c>
      <c r="F258" s="3">
        <v>2000</v>
      </c>
      <c r="G258" s="7">
        <v>0.105</v>
      </c>
    </row>
    <row r="259" spans="1:7" ht="19">
      <c r="A259" s="32"/>
      <c r="B259" s="57"/>
      <c r="C259" s="28" t="s">
        <v>69</v>
      </c>
      <c r="D259" s="3" t="s">
        <v>21</v>
      </c>
      <c r="E259" s="3">
        <v>1220</v>
      </c>
      <c r="F259" s="3">
        <v>3333.3333333333335</v>
      </c>
      <c r="G259" s="7">
        <v>0.36603660366036606</v>
      </c>
    </row>
    <row r="260" spans="1:7" ht="19">
      <c r="A260" s="32"/>
      <c r="B260" s="57"/>
      <c r="C260" s="28" t="s">
        <v>66</v>
      </c>
      <c r="D260" s="3" t="s">
        <v>22</v>
      </c>
      <c r="E260" s="3">
        <v>3150</v>
      </c>
      <c r="F260" s="3">
        <v>111111.11111111111</v>
      </c>
      <c r="G260" s="7">
        <v>2.8350028350028349E-2</v>
      </c>
    </row>
    <row r="261" spans="1:7" ht="19">
      <c r="A261" s="32"/>
      <c r="B261" s="57"/>
      <c r="C261" s="28" t="s">
        <v>67</v>
      </c>
      <c r="D261" s="3" t="s">
        <v>23</v>
      </c>
      <c r="E261" s="3">
        <v>102</v>
      </c>
      <c r="F261" s="3">
        <v>333333.33333333331</v>
      </c>
      <c r="G261" s="7">
        <v>3.06000306000306E-4</v>
      </c>
    </row>
    <row r="262" spans="1:7" ht="19">
      <c r="A262" s="32"/>
      <c r="B262" s="57"/>
      <c r="C262" s="31" t="s">
        <v>68</v>
      </c>
      <c r="D262" s="8" t="s">
        <v>24</v>
      </c>
      <c r="E262" s="8">
        <v>78.5</v>
      </c>
      <c r="F262" s="8">
        <v>666666.66666666663</v>
      </c>
      <c r="G262" s="9">
        <v>1.1775011775011775E-4</v>
      </c>
    </row>
    <row r="263" spans="1:7" ht="19">
      <c r="A263" s="32"/>
      <c r="B263" s="57"/>
      <c r="C263" s="2" t="s">
        <v>27</v>
      </c>
      <c r="D263" s="2" t="s">
        <v>28</v>
      </c>
      <c r="E263" s="2">
        <v>286</v>
      </c>
      <c r="F263" s="2">
        <v>50</v>
      </c>
      <c r="G263" s="2">
        <v>5.72</v>
      </c>
    </row>
    <row r="264" spans="1:7" ht="19">
      <c r="A264" s="32"/>
      <c r="B264" s="57"/>
      <c r="C264" s="2" t="s">
        <v>209</v>
      </c>
      <c r="D264" s="2" t="s">
        <v>210</v>
      </c>
      <c r="E264" s="2">
        <v>125</v>
      </c>
      <c r="F264" s="2">
        <v>500</v>
      </c>
      <c r="G264" s="2">
        <v>0.25</v>
      </c>
    </row>
    <row r="265" spans="1:7" ht="19">
      <c r="A265" s="32"/>
      <c r="B265" s="33"/>
      <c r="C265" s="2" t="s">
        <v>237</v>
      </c>
      <c r="D265" s="2" t="s">
        <v>213</v>
      </c>
      <c r="E265" s="2">
        <v>520</v>
      </c>
      <c r="F265" s="2">
        <v>500</v>
      </c>
      <c r="G265" s="2">
        <v>1.04</v>
      </c>
    </row>
    <row r="266" spans="1:7" ht="19">
      <c r="A266" s="32"/>
      <c r="B266" s="33"/>
      <c r="C266" s="2" t="s">
        <v>211</v>
      </c>
      <c r="D266" s="2" t="s">
        <v>212</v>
      </c>
      <c r="E266" s="2">
        <v>272</v>
      </c>
      <c r="F266" s="2">
        <v>2304</v>
      </c>
      <c r="G266" s="2">
        <v>0.1180555556</v>
      </c>
    </row>
    <row r="267" spans="1:7" ht="19">
      <c r="A267" s="32"/>
      <c r="B267" s="33"/>
      <c r="C267" s="16" t="s">
        <v>31</v>
      </c>
      <c r="D267" s="10"/>
      <c r="E267" s="10"/>
      <c r="F267" s="10"/>
      <c r="G267" s="66">
        <v>8.7588459380341437</v>
      </c>
    </row>
    <row r="268" spans="1:7">
      <c r="A268" s="47"/>
      <c r="B268" s="40"/>
      <c r="C268" s="35"/>
      <c r="D268" s="36"/>
      <c r="E268" s="36"/>
      <c r="F268" s="36"/>
      <c r="G268" s="37"/>
    </row>
    <row r="269" spans="1:7" ht="19">
      <c r="A269" s="4" t="s">
        <v>229</v>
      </c>
      <c r="B269" s="58" t="s">
        <v>217</v>
      </c>
      <c r="C269" s="2" t="s">
        <v>19</v>
      </c>
      <c r="D269" s="2" t="s">
        <v>32</v>
      </c>
      <c r="E269" s="2">
        <v>259.99</v>
      </c>
      <c r="F269" s="2">
        <v>500</v>
      </c>
      <c r="G269" s="2">
        <v>0.51998</v>
      </c>
    </row>
    <row r="270" spans="1:7" ht="19">
      <c r="A270" s="32"/>
      <c r="B270" s="59"/>
      <c r="C270" s="2" t="s">
        <v>25</v>
      </c>
      <c r="D270" s="2" t="s">
        <v>26</v>
      </c>
      <c r="E270" s="2">
        <v>305.5</v>
      </c>
      <c r="F270" s="2">
        <v>500</v>
      </c>
      <c r="G270" s="2">
        <v>0.61099999999999999</v>
      </c>
    </row>
    <row r="271" spans="1:7" ht="19">
      <c r="A271" s="32"/>
      <c r="B271" s="59"/>
      <c r="C271" s="27" t="s">
        <v>29</v>
      </c>
      <c r="D271" s="5"/>
      <c r="E271" s="5"/>
      <c r="F271" s="5"/>
      <c r="G271" s="6"/>
    </row>
    <row r="272" spans="1:7" ht="19">
      <c r="A272" s="32"/>
      <c r="B272" s="59"/>
      <c r="C272" s="28" t="s">
        <v>30</v>
      </c>
      <c r="D272" s="3" t="s">
        <v>20</v>
      </c>
      <c r="E272" s="3">
        <v>210</v>
      </c>
      <c r="F272" s="3">
        <v>2000</v>
      </c>
      <c r="G272" s="7">
        <v>0.105</v>
      </c>
    </row>
    <row r="273" spans="1:7" ht="19">
      <c r="A273" s="32"/>
      <c r="B273" s="59"/>
      <c r="C273" s="28" t="s">
        <v>69</v>
      </c>
      <c r="D273" s="3" t="s">
        <v>21</v>
      </c>
      <c r="E273" s="3">
        <v>1220</v>
      </c>
      <c r="F273" s="3">
        <v>3333.3333333333335</v>
      </c>
      <c r="G273" s="7">
        <v>0.36603660366036606</v>
      </c>
    </row>
    <row r="274" spans="1:7" ht="19">
      <c r="A274" s="32"/>
      <c r="B274" s="59"/>
      <c r="C274" s="28" t="s">
        <v>66</v>
      </c>
      <c r="D274" s="3" t="s">
        <v>22</v>
      </c>
      <c r="E274" s="3">
        <v>3150</v>
      </c>
      <c r="F274" s="3">
        <v>111111.11111111111</v>
      </c>
      <c r="G274" s="7">
        <v>2.8350028350028349E-2</v>
      </c>
    </row>
    <row r="275" spans="1:7" ht="19">
      <c r="A275" s="32"/>
      <c r="B275" s="59"/>
      <c r="C275" s="28" t="s">
        <v>67</v>
      </c>
      <c r="D275" s="3" t="s">
        <v>23</v>
      </c>
      <c r="E275" s="3">
        <v>102</v>
      </c>
      <c r="F275" s="3">
        <v>333333.33333333331</v>
      </c>
      <c r="G275" s="7">
        <v>3.06000306000306E-4</v>
      </c>
    </row>
    <row r="276" spans="1:7" ht="19">
      <c r="A276" s="32"/>
      <c r="B276" s="38"/>
      <c r="C276" s="31" t="s">
        <v>68</v>
      </c>
      <c r="D276" s="8" t="s">
        <v>24</v>
      </c>
      <c r="E276" s="8">
        <v>78.5</v>
      </c>
      <c r="F276" s="8">
        <v>666666.66666666663</v>
      </c>
      <c r="G276" s="9">
        <v>1.1775011775011775E-4</v>
      </c>
    </row>
    <row r="277" spans="1:7" ht="19">
      <c r="A277" s="32"/>
      <c r="B277" s="38"/>
      <c r="C277" s="2" t="s">
        <v>219</v>
      </c>
      <c r="D277" s="2" t="s">
        <v>220</v>
      </c>
      <c r="E277" s="2">
        <v>1010</v>
      </c>
      <c r="F277" s="2">
        <v>100</v>
      </c>
      <c r="G277" s="2">
        <v>10.1</v>
      </c>
    </row>
    <row r="278" spans="1:7" ht="19">
      <c r="A278" s="32"/>
      <c r="B278" s="38"/>
      <c r="C278" s="2" t="s">
        <v>218</v>
      </c>
      <c r="D278" s="2" t="s">
        <v>221</v>
      </c>
      <c r="E278" s="2">
        <v>2074</v>
      </c>
      <c r="F278" s="2">
        <v>2500</v>
      </c>
      <c r="G278" s="2">
        <v>0.8296</v>
      </c>
    </row>
    <row r="279" spans="1:7" ht="19">
      <c r="A279" s="32"/>
      <c r="B279" s="38"/>
      <c r="C279" s="2" t="s">
        <v>214</v>
      </c>
      <c r="D279" s="2" t="s">
        <v>222</v>
      </c>
      <c r="E279" s="2"/>
      <c r="F279" s="2"/>
      <c r="G279" s="2">
        <v>1.554E-3</v>
      </c>
    </row>
    <row r="280" spans="1:7" ht="19">
      <c r="A280" s="32"/>
      <c r="B280" s="38"/>
      <c r="C280" s="2" t="s">
        <v>215</v>
      </c>
      <c r="D280" s="2" t="s">
        <v>222</v>
      </c>
      <c r="E280" s="2"/>
      <c r="F280" s="2"/>
      <c r="G280" s="2">
        <v>1.6280000000000001E-3</v>
      </c>
    </row>
    <row r="281" spans="1:7" ht="19">
      <c r="A281" s="32"/>
      <c r="B281" s="38"/>
      <c r="C281" s="2" t="s">
        <v>216</v>
      </c>
      <c r="D281" s="2" t="s">
        <v>222</v>
      </c>
      <c r="E281" s="2"/>
      <c r="F281" s="2"/>
      <c r="G281" s="2">
        <v>4.0700000000000003E-4</v>
      </c>
    </row>
    <row r="282" spans="1:7" ht="19">
      <c r="A282" s="32"/>
      <c r="B282" s="38"/>
      <c r="C282" s="2" t="s">
        <v>228</v>
      </c>
      <c r="D282" s="2" t="s">
        <v>227</v>
      </c>
      <c r="E282" s="2">
        <v>722</v>
      </c>
      <c r="F282" s="2">
        <v>2000000</v>
      </c>
      <c r="G282" s="2">
        <v>3.6099999999999999E-4</v>
      </c>
    </row>
    <row r="283" spans="1:7" ht="19">
      <c r="A283" s="32"/>
      <c r="B283" s="38"/>
      <c r="C283" s="2" t="s">
        <v>223</v>
      </c>
      <c r="D283" s="2" t="s">
        <v>224</v>
      </c>
      <c r="E283" s="2">
        <v>3199</v>
      </c>
      <c r="F283" s="2">
        <v>27777.77778</v>
      </c>
      <c r="G283" s="2">
        <v>0.1151672246822911</v>
      </c>
    </row>
    <row r="284" spans="1:7" ht="19">
      <c r="A284" s="32"/>
      <c r="B284" s="38"/>
      <c r="C284" s="2" t="s">
        <v>226</v>
      </c>
      <c r="D284" s="2"/>
      <c r="E284" s="2">
        <v>435</v>
      </c>
      <c r="F284" s="2">
        <v>1000</v>
      </c>
      <c r="G284" s="2">
        <v>0.435</v>
      </c>
    </row>
    <row r="285" spans="1:7" ht="38">
      <c r="A285" s="32"/>
      <c r="B285" s="38"/>
      <c r="C285" s="2" t="s">
        <v>225</v>
      </c>
      <c r="D285" s="2" t="s">
        <v>238</v>
      </c>
      <c r="E285" s="2">
        <v>1500</v>
      </c>
      <c r="F285" s="2">
        <v>384</v>
      </c>
      <c r="G285" s="2">
        <v>3.90625</v>
      </c>
    </row>
    <row r="286" spans="1:7" ht="19">
      <c r="A286" s="32"/>
      <c r="B286" s="38"/>
      <c r="C286" s="16" t="s">
        <v>31</v>
      </c>
      <c r="D286" s="20"/>
      <c r="E286" s="11"/>
      <c r="F286" s="21"/>
      <c r="G286" s="66">
        <v>17.020757607116437</v>
      </c>
    </row>
    <row r="287" spans="1:7" ht="18">
      <c r="A287" s="32"/>
      <c r="B287" s="34"/>
      <c r="C287" s="49"/>
      <c r="D287" s="50"/>
      <c r="E287" s="50"/>
      <c r="F287" s="50"/>
      <c r="G287" s="51"/>
    </row>
    <row r="288" spans="1:7" ht="19">
      <c r="A288" s="32"/>
      <c r="B288" s="60" t="s">
        <v>234</v>
      </c>
      <c r="C288" s="2" t="s">
        <v>19</v>
      </c>
      <c r="D288" s="2" t="s">
        <v>32</v>
      </c>
      <c r="E288" s="2">
        <v>259.99</v>
      </c>
      <c r="F288" s="2">
        <v>500</v>
      </c>
      <c r="G288" s="2">
        <v>0.51998</v>
      </c>
    </row>
    <row r="289" spans="1:7" ht="19">
      <c r="A289" s="32"/>
      <c r="B289" s="61"/>
      <c r="C289" s="2" t="s">
        <v>25</v>
      </c>
      <c r="D289" s="2" t="s">
        <v>26</v>
      </c>
      <c r="E289" s="2">
        <v>305.5</v>
      </c>
      <c r="F289" s="2">
        <v>500</v>
      </c>
      <c r="G289" s="2">
        <v>0.61099999999999999</v>
      </c>
    </row>
    <row r="290" spans="1:7" ht="19">
      <c r="A290" s="32"/>
      <c r="B290" s="61"/>
      <c r="C290" s="27" t="s">
        <v>29</v>
      </c>
      <c r="D290" s="5"/>
      <c r="E290" s="5"/>
      <c r="F290" s="5"/>
      <c r="G290" s="6"/>
    </row>
    <row r="291" spans="1:7" ht="19">
      <c r="A291" s="32"/>
      <c r="B291" s="61"/>
      <c r="C291" s="28" t="s">
        <v>30</v>
      </c>
      <c r="D291" s="3" t="s">
        <v>20</v>
      </c>
      <c r="E291" s="3">
        <v>210</v>
      </c>
      <c r="F291" s="3">
        <v>2000</v>
      </c>
      <c r="G291" s="7">
        <v>0.105</v>
      </c>
    </row>
    <row r="292" spans="1:7" ht="19">
      <c r="A292" s="32"/>
      <c r="B292" s="61"/>
      <c r="C292" s="28" t="s">
        <v>69</v>
      </c>
      <c r="D292" s="3" t="s">
        <v>21</v>
      </c>
      <c r="E292" s="3">
        <v>1220</v>
      </c>
      <c r="F292" s="3">
        <v>3333.3333333333335</v>
      </c>
      <c r="G292" s="7">
        <v>0.36603660366036606</v>
      </c>
    </row>
    <row r="293" spans="1:7" ht="19">
      <c r="A293" s="32"/>
      <c r="B293" s="61"/>
      <c r="C293" s="28" t="s">
        <v>66</v>
      </c>
      <c r="D293" s="3" t="s">
        <v>22</v>
      </c>
      <c r="E293" s="3">
        <v>3150</v>
      </c>
      <c r="F293" s="3">
        <v>111111.11111111111</v>
      </c>
      <c r="G293" s="7">
        <v>2.8350028350028349E-2</v>
      </c>
    </row>
    <row r="294" spans="1:7" ht="19">
      <c r="A294" s="32"/>
      <c r="B294" s="61"/>
      <c r="C294" s="28" t="s">
        <v>67</v>
      </c>
      <c r="D294" s="3" t="s">
        <v>23</v>
      </c>
      <c r="E294" s="3">
        <v>102</v>
      </c>
      <c r="F294" s="3">
        <v>333333.33333333331</v>
      </c>
      <c r="G294" s="7">
        <v>3.06000306000306E-4</v>
      </c>
    </row>
    <row r="295" spans="1:7" ht="19">
      <c r="A295" s="32"/>
      <c r="B295" s="61"/>
      <c r="C295" s="31" t="s">
        <v>68</v>
      </c>
      <c r="D295" s="8" t="s">
        <v>24</v>
      </c>
      <c r="E295" s="8">
        <v>78.5</v>
      </c>
      <c r="F295" s="8">
        <v>666666.66666666663</v>
      </c>
      <c r="G295" s="9">
        <v>1.1775011775011775E-4</v>
      </c>
    </row>
    <row r="296" spans="1:7" ht="19">
      <c r="A296" s="32"/>
      <c r="B296" s="33"/>
      <c r="C296" s="15" t="s">
        <v>230</v>
      </c>
      <c r="D296" s="52" t="s">
        <v>40</v>
      </c>
      <c r="E296" s="53">
        <v>8.15</v>
      </c>
      <c r="F296" s="53">
        <v>5000</v>
      </c>
      <c r="G296" s="53">
        <v>1.6299999999999999E-3</v>
      </c>
    </row>
    <row r="297" spans="1:7" ht="19">
      <c r="A297" s="32"/>
      <c r="B297" s="33"/>
      <c r="C297" s="15" t="s">
        <v>231</v>
      </c>
      <c r="D297" s="52" t="s">
        <v>40</v>
      </c>
      <c r="E297" s="53">
        <v>8.51</v>
      </c>
      <c r="F297" s="53">
        <v>5000</v>
      </c>
      <c r="G297" s="53">
        <v>1.702E-3</v>
      </c>
    </row>
    <row r="298" spans="1:7" ht="19">
      <c r="A298" s="32"/>
      <c r="B298" s="33"/>
      <c r="C298" s="15" t="s">
        <v>232</v>
      </c>
      <c r="D298" s="52" t="s">
        <v>127</v>
      </c>
      <c r="E298" s="2">
        <v>60.9</v>
      </c>
      <c r="F298" s="53">
        <v>20000</v>
      </c>
      <c r="G298" s="2">
        <v>3.045E-3</v>
      </c>
    </row>
    <row r="299" spans="1:7" ht="19">
      <c r="A299" s="32"/>
      <c r="B299" s="33"/>
      <c r="C299" s="2" t="s">
        <v>218</v>
      </c>
      <c r="D299" s="2" t="s">
        <v>221</v>
      </c>
      <c r="E299" s="2">
        <v>2074</v>
      </c>
      <c r="F299" s="2">
        <v>2500</v>
      </c>
      <c r="G299" s="2">
        <v>0.8296</v>
      </c>
    </row>
    <row r="300" spans="1:7" ht="38">
      <c r="A300" s="32"/>
      <c r="B300" s="33"/>
      <c r="C300" s="15" t="s">
        <v>233</v>
      </c>
      <c r="D300" s="2" t="s">
        <v>239</v>
      </c>
      <c r="E300" s="2"/>
      <c r="F300" s="2"/>
      <c r="G300" s="2">
        <v>3.6</v>
      </c>
    </row>
    <row r="301" spans="1:7" ht="19">
      <c r="A301" s="32"/>
      <c r="B301" s="33"/>
      <c r="C301" s="16" t="s">
        <v>31</v>
      </c>
      <c r="D301" s="20"/>
      <c r="E301" s="11"/>
      <c r="F301" s="21"/>
      <c r="G301" s="66">
        <v>6.0667673824341453</v>
      </c>
    </row>
    <row r="302" spans="1:7" ht="18">
      <c r="A302" s="47"/>
      <c r="B302" s="40"/>
      <c r="C302" s="49"/>
      <c r="D302" s="50"/>
      <c r="E302" s="50"/>
      <c r="F302" s="50"/>
      <c r="G302" s="51"/>
    </row>
  </sheetData>
  <mergeCells count="16">
    <mergeCell ref="B52:B59"/>
    <mergeCell ref="B18:B25"/>
    <mergeCell ref="B2:B7"/>
    <mergeCell ref="B35:B43"/>
    <mergeCell ref="B92:B98"/>
    <mergeCell ref="A92:A93"/>
    <mergeCell ref="B122:B131"/>
    <mergeCell ref="A122:A123"/>
    <mergeCell ref="B64:B72"/>
    <mergeCell ref="B239:B247"/>
    <mergeCell ref="B255:B264"/>
    <mergeCell ref="B269:B275"/>
    <mergeCell ref="B288:B295"/>
    <mergeCell ref="B154:B163"/>
    <mergeCell ref="B188:B196"/>
    <mergeCell ref="B215:B2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Shasha Chong</dc:creator>
  <cp:lastModifiedBy>Meagan Esbin</cp:lastModifiedBy>
  <dcterms:created xsi:type="dcterms:W3CDTF">2020-04-25T22:22:39Z</dcterms:created>
  <dcterms:modified xsi:type="dcterms:W3CDTF">2020-04-27T15:24:53Z</dcterms:modified>
</cp:coreProperties>
</file>